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3485" activeTab="1"/>
  </bookViews>
  <sheets>
    <sheet name="Rekapitulace stavby" sheetId="1" r:id="rId1"/>
    <sheet name="1 - Prodloužení kanalizač..." sheetId="2" r:id="rId2"/>
    <sheet name="2 - bourání a oprava komu..." sheetId="3" r:id="rId3"/>
    <sheet name="VRN - VRN" sheetId="4" r:id="rId4"/>
    <sheet name="Pokyny pro vyplnění" sheetId="5" r:id="rId5"/>
  </sheets>
  <definedNames>
    <definedName name="_xlnm._FilterDatabase" localSheetId="1" hidden="1">'1 - Prodloužení kanalizač...'!$C$85:$K$307</definedName>
    <definedName name="_xlnm._FilterDatabase" localSheetId="2" hidden="1">'2 - bourání a oprava komu...'!$C$84:$K$159</definedName>
    <definedName name="_xlnm._FilterDatabase" localSheetId="3" hidden="1">'VRN - VRN'!$C$83:$K$116</definedName>
    <definedName name="_xlnm.Print_Titles" localSheetId="1">'1 - Prodloužení kanalizač...'!$85:$85</definedName>
    <definedName name="_xlnm.Print_Titles" localSheetId="2">'2 - bourání a oprava komu...'!$84:$84</definedName>
    <definedName name="_xlnm.Print_Titles" localSheetId="0">'Rekapitulace stavby'!$52:$52</definedName>
    <definedName name="_xlnm.Print_Titles" localSheetId="3">'VRN - VRN'!$83:$83</definedName>
    <definedName name="_xlnm.Print_Area" localSheetId="1">'1 - Prodloužení kanalizač...'!$C$4:$J$39,'1 - Prodloužení kanalizač...'!$C$45:$J$67,'1 - Prodloužení kanalizač...'!$C$73:$K$307</definedName>
    <definedName name="_xlnm.Print_Area" localSheetId="2">'2 - bourání a oprava komu...'!$C$4:$J$39,'2 - bourání a oprava komu...'!$C$45:$J$66,'2 - bourání a oprava komu...'!$C$72:$K$159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3">'VRN - VRN'!$C$4:$J$39,'VRN - VRN'!$C$45:$J$65,'VRN - VRN'!$C$71:$K$116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J81" i="4"/>
  <c r="F78" i="4"/>
  <c r="E76" i="4"/>
  <c r="J55" i="4"/>
  <c r="F52" i="4"/>
  <c r="E50" i="4"/>
  <c r="J21" i="4"/>
  <c r="E21" i="4"/>
  <c r="J80" i="4" s="1"/>
  <c r="J20" i="4"/>
  <c r="J18" i="4"/>
  <c r="E18" i="4"/>
  <c r="F81" i="4" s="1"/>
  <c r="J17" i="4"/>
  <c r="J15" i="4"/>
  <c r="E15" i="4"/>
  <c r="F80" i="4" s="1"/>
  <c r="J14" i="4"/>
  <c r="J12" i="4"/>
  <c r="J78" i="4"/>
  <c r="E7" i="4"/>
  <c r="E74" i="4"/>
  <c r="J37" i="3"/>
  <c r="J36" i="3"/>
  <c r="AY56" i="1" s="1"/>
  <c r="J35" i="3"/>
  <c r="AX56" i="1"/>
  <c r="BI157" i="3"/>
  <c r="BH157" i="3"/>
  <c r="BG157" i="3"/>
  <c r="BF157" i="3"/>
  <c r="T157" i="3"/>
  <c r="T156" i="3" s="1"/>
  <c r="R157" i="3"/>
  <c r="R156" i="3"/>
  <c r="P157" i="3"/>
  <c r="P156" i="3" s="1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2" i="3"/>
  <c r="BH102" i="3"/>
  <c r="BG102" i="3"/>
  <c r="BF102" i="3"/>
  <c r="T102" i="3"/>
  <c r="R102" i="3"/>
  <c r="P102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F79" i="3"/>
  <c r="E77" i="3"/>
  <c r="J55" i="3"/>
  <c r="F52" i="3"/>
  <c r="E50" i="3"/>
  <c r="J21" i="3"/>
  <c r="E21" i="3"/>
  <c r="J54" i="3" s="1"/>
  <c r="J20" i="3"/>
  <c r="J18" i="3"/>
  <c r="E18" i="3"/>
  <c r="F55" i="3" s="1"/>
  <c r="J17" i="3"/>
  <c r="J15" i="3"/>
  <c r="E15" i="3"/>
  <c r="F81" i="3" s="1"/>
  <c r="J14" i="3"/>
  <c r="J12" i="3"/>
  <c r="J52" i="3" s="1"/>
  <c r="E7" i="3"/>
  <c r="E75" i="3"/>
  <c r="J37" i="2"/>
  <c r="J36" i="2"/>
  <c r="AY55" i="1" s="1"/>
  <c r="J35" i="2"/>
  <c r="AX55" i="1"/>
  <c r="BI305" i="2"/>
  <c r="BH305" i="2"/>
  <c r="BG305" i="2"/>
  <c r="BF305" i="2"/>
  <c r="T305" i="2"/>
  <c r="T304" i="2" s="1"/>
  <c r="R305" i="2"/>
  <c r="R304" i="2" s="1"/>
  <c r="P305" i="2"/>
  <c r="P304" i="2" s="1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T284" i="2"/>
  <c r="R285" i="2"/>
  <c r="R284" i="2" s="1"/>
  <c r="P285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J83" i="2"/>
  <c r="F80" i="2"/>
  <c r="E78" i="2"/>
  <c r="J55" i="2"/>
  <c r="F52" i="2"/>
  <c r="E50" i="2"/>
  <c r="J21" i="2"/>
  <c r="E21" i="2"/>
  <c r="J82" i="2" s="1"/>
  <c r="J20" i="2"/>
  <c r="J18" i="2"/>
  <c r="E18" i="2"/>
  <c r="F55" i="2" s="1"/>
  <c r="J17" i="2"/>
  <c r="J15" i="2"/>
  <c r="E15" i="2"/>
  <c r="F82" i="2" s="1"/>
  <c r="J14" i="2"/>
  <c r="J12" i="2"/>
  <c r="J52" i="2" s="1"/>
  <c r="E7" i="2"/>
  <c r="E76" i="2"/>
  <c r="L50" i="1"/>
  <c r="AM50" i="1"/>
  <c r="AM49" i="1"/>
  <c r="L49" i="1"/>
  <c r="AM47" i="1"/>
  <c r="L47" i="1"/>
  <c r="L45" i="1"/>
  <c r="L44" i="1"/>
  <c r="BK233" i="2"/>
  <c r="BK176" i="2"/>
  <c r="J258" i="2"/>
  <c r="J297" i="2"/>
  <c r="J226" i="2"/>
  <c r="BK89" i="2"/>
  <c r="J200" i="2"/>
  <c r="J89" i="2"/>
  <c r="BK92" i="3"/>
  <c r="BK102" i="3"/>
  <c r="BK264" i="2"/>
  <c r="J150" i="2"/>
  <c r="J256" i="2"/>
  <c r="J146" i="2"/>
  <c r="BK294" i="2"/>
  <c r="BK223" i="2"/>
  <c r="J301" i="2"/>
  <c r="BK220" i="2"/>
  <c r="J157" i="3"/>
  <c r="BK120" i="3"/>
  <c r="BK110" i="3"/>
  <c r="J114" i="4"/>
  <c r="BK208" i="2"/>
  <c r="BK278" i="2"/>
  <c r="BK165" i="2"/>
  <c r="BK305" i="2"/>
  <c r="J220" i="2"/>
  <c r="AS54" i="1"/>
  <c r="BK114" i="3"/>
  <c r="J92" i="3"/>
  <c r="BK111" i="4"/>
  <c r="BK228" i="2"/>
  <c r="J305" i="2"/>
  <c r="BK198" i="2"/>
  <c r="BK285" i="2"/>
  <c r="BK242" i="2"/>
  <c r="BK133" i="2"/>
  <c r="J285" i="2"/>
  <c r="J182" i="2"/>
  <c r="BK146" i="3"/>
  <c r="BK157" i="3"/>
  <c r="J90" i="4"/>
  <c r="J87" i="4"/>
  <c r="J245" i="2"/>
  <c r="BK281" i="2"/>
  <c r="J141" i="2"/>
  <c r="BK267" i="2"/>
  <c r="J218" i="2"/>
  <c r="J291" i="2"/>
  <c r="BK226" i="2"/>
  <c r="J143" i="3"/>
  <c r="BK123" i="3"/>
  <c r="J140" i="3"/>
  <c r="J93" i="4"/>
  <c r="J242" i="2"/>
  <c r="BK141" i="2"/>
  <c r="J195" i="2"/>
  <c r="BK92" i="2"/>
  <c r="J236" i="2"/>
  <c r="J176" i="2"/>
  <c r="BK262" i="2"/>
  <c r="BK143" i="2"/>
  <c r="BK95" i="3"/>
  <c r="BK88" i="3"/>
  <c r="BK100" i="4"/>
  <c r="BK248" i="2"/>
  <c r="BK182" i="2"/>
  <c r="BK211" i="2"/>
  <c r="J107" i="2"/>
  <c r="J272" i="2"/>
  <c r="BK200" i="2"/>
  <c r="J254" i="2"/>
  <c r="J165" i="2"/>
  <c r="BK152" i="3"/>
  <c r="J149" i="3"/>
  <c r="BK143" i="3"/>
  <c r="J111" i="4"/>
  <c r="J139" i="2"/>
  <c r="J231" i="2"/>
  <c r="J95" i="2"/>
  <c r="J208" i="2"/>
  <c r="BK269" i="2"/>
  <c r="BK218" i="2"/>
  <c r="BK129" i="3"/>
  <c r="J102" i="3"/>
  <c r="BK112" i="3"/>
  <c r="J100" i="4"/>
  <c r="BK202" i="2"/>
  <c r="J143" i="2"/>
  <c r="J233" i="2"/>
  <c r="J98" i="2"/>
  <c r="BK258" i="2"/>
  <c r="J191" i="2"/>
  <c r="J275" i="2"/>
  <c r="J171" i="2"/>
  <c r="BK126" i="3"/>
  <c r="J95" i="3"/>
  <c r="J107" i="4"/>
  <c r="BK104" i="4"/>
  <c r="J211" i="2"/>
  <c r="BK272" i="2"/>
  <c r="J119" i="2"/>
  <c r="BK251" i="2"/>
  <c r="J110" i="2"/>
  <c r="J281" i="2"/>
  <c r="BK195" i="2"/>
  <c r="BK140" i="3"/>
  <c r="J112" i="3"/>
  <c r="BK107" i="4"/>
  <c r="BK93" i="4"/>
  <c r="BK146" i="2"/>
  <c r="J264" i="2"/>
  <c r="BK139" i="2"/>
  <c r="J248" i="2"/>
  <c r="BK150" i="2"/>
  <c r="BK215" i="2"/>
  <c r="BK107" i="2"/>
  <c r="J88" i="3"/>
  <c r="J123" i="3"/>
  <c r="BK97" i="4"/>
  <c r="J198" i="2"/>
  <c r="J267" i="2"/>
  <c r="BK154" i="2"/>
  <c r="BK301" i="2"/>
  <c r="J260" i="2"/>
  <c r="J186" i="2"/>
  <c r="BK297" i="2"/>
  <c r="J228" i="2"/>
  <c r="BK95" i="2"/>
  <c r="J110" i="3"/>
  <c r="BK149" i="3"/>
  <c r="J104" i="4"/>
  <c r="BK191" i="2"/>
  <c r="BK110" i="2"/>
  <c r="BK171" i="2"/>
  <c r="J278" i="2"/>
  <c r="BK245" i="2"/>
  <c r="BK122" i="2"/>
  <c r="BK260" i="2"/>
  <c r="BK119" i="2"/>
  <c r="J152" i="3"/>
  <c r="J120" i="3"/>
  <c r="J97" i="4"/>
  <c r="BK186" i="2"/>
  <c r="J294" i="2"/>
  <c r="J215" i="2"/>
  <c r="J269" i="2"/>
  <c r="J202" i="2"/>
  <c r="BK98" i="2"/>
  <c r="J251" i="2"/>
  <c r="J101" i="2"/>
  <c r="J146" i="3"/>
  <c r="J126" i="3"/>
  <c r="BK90" i="4"/>
  <c r="BK236" i="2"/>
  <c r="J104" i="2"/>
  <c r="BK239" i="2"/>
  <c r="BK291" i="2"/>
  <c r="J239" i="2"/>
  <c r="BK101" i="2"/>
  <c r="J223" i="2"/>
  <c r="J92" i="2"/>
  <c r="J132" i="3"/>
  <c r="J114" i="3"/>
  <c r="BK114" i="4"/>
  <c r="J262" i="2"/>
  <c r="J154" i="2"/>
  <c r="BK254" i="2"/>
  <c r="J133" i="2"/>
  <c r="BK275" i="2"/>
  <c r="BK231" i="2"/>
  <c r="BK104" i="2"/>
  <c r="BK256" i="2"/>
  <c r="J122" i="2"/>
  <c r="J129" i="3"/>
  <c r="BK132" i="3"/>
  <c r="BK87" i="4"/>
  <c r="P88" i="2" l="1"/>
  <c r="P185" i="2"/>
  <c r="T207" i="2"/>
  <c r="P290" i="2"/>
  <c r="BK87" i="3"/>
  <c r="J87" i="3" s="1"/>
  <c r="J61" i="3" s="1"/>
  <c r="P109" i="3"/>
  <c r="BK128" i="3"/>
  <c r="J128" i="3" s="1"/>
  <c r="J63" i="3" s="1"/>
  <c r="BK139" i="3"/>
  <c r="J139" i="3"/>
  <c r="J64" i="3" s="1"/>
  <c r="R88" i="2"/>
  <c r="R185" i="2"/>
  <c r="BK207" i="2"/>
  <c r="J207" i="2" s="1"/>
  <c r="J63" i="2" s="1"/>
  <c r="R290" i="2"/>
  <c r="R87" i="3"/>
  <c r="BK109" i="3"/>
  <c r="J109" i="3"/>
  <c r="J62" i="3" s="1"/>
  <c r="R128" i="3"/>
  <c r="P139" i="3"/>
  <c r="T88" i="2"/>
  <c r="T87" i="2" s="1"/>
  <c r="T86" i="2" s="1"/>
  <c r="T185" i="2"/>
  <c r="P207" i="2"/>
  <c r="T290" i="2"/>
  <c r="T87" i="3"/>
  <c r="R109" i="3"/>
  <c r="P128" i="3"/>
  <c r="R139" i="3"/>
  <c r="BK86" i="4"/>
  <c r="J86" i="4" s="1"/>
  <c r="J61" i="4" s="1"/>
  <c r="R86" i="4"/>
  <c r="R96" i="4"/>
  <c r="BK88" i="2"/>
  <c r="J88" i="2"/>
  <c r="J61" i="2" s="1"/>
  <c r="BK185" i="2"/>
  <c r="J185" i="2" s="1"/>
  <c r="J62" i="2" s="1"/>
  <c r="R207" i="2"/>
  <c r="BK290" i="2"/>
  <c r="J290" i="2" s="1"/>
  <c r="J65" i="2" s="1"/>
  <c r="P87" i="3"/>
  <c r="P86" i="3"/>
  <c r="P85" i="3" s="1"/>
  <c r="AU56" i="1" s="1"/>
  <c r="T109" i="3"/>
  <c r="T128" i="3"/>
  <c r="T139" i="3"/>
  <c r="P86" i="4"/>
  <c r="T86" i="4"/>
  <c r="BK96" i="4"/>
  <c r="J96" i="4" s="1"/>
  <c r="J62" i="4" s="1"/>
  <c r="P96" i="4"/>
  <c r="T96" i="4"/>
  <c r="BK103" i="4"/>
  <c r="J103" i="4"/>
  <c r="J63" i="4" s="1"/>
  <c r="P103" i="4"/>
  <c r="R103" i="4"/>
  <c r="T103" i="4"/>
  <c r="BK110" i="4"/>
  <c r="J110" i="4"/>
  <c r="J64" i="4" s="1"/>
  <c r="P110" i="4"/>
  <c r="R110" i="4"/>
  <c r="T110" i="4"/>
  <c r="BK284" i="2"/>
  <c r="J284" i="2"/>
  <c r="J64" i="2" s="1"/>
  <c r="BK156" i="3"/>
  <c r="J156" i="3" s="1"/>
  <c r="J65" i="3" s="1"/>
  <c r="BK304" i="2"/>
  <c r="J304" i="2"/>
  <c r="J66" i="2" s="1"/>
  <c r="E48" i="4"/>
  <c r="J54" i="4"/>
  <c r="J52" i="4"/>
  <c r="BE90" i="4"/>
  <c r="BE107" i="4"/>
  <c r="BE111" i="4"/>
  <c r="F54" i="4"/>
  <c r="BE93" i="4"/>
  <c r="BE97" i="4"/>
  <c r="F55" i="4"/>
  <c r="BE87" i="4"/>
  <c r="BE100" i="4"/>
  <c r="BE104" i="4"/>
  <c r="BE114" i="4"/>
  <c r="E48" i="3"/>
  <c r="F54" i="3"/>
  <c r="J79" i="3"/>
  <c r="BE88" i="3"/>
  <c r="BE92" i="3"/>
  <c r="BE120" i="3"/>
  <c r="BE126" i="3"/>
  <c r="BE132" i="3"/>
  <c r="BE146" i="3"/>
  <c r="BK87" i="2"/>
  <c r="BK86" i="2"/>
  <c r="J86" i="2" s="1"/>
  <c r="J59" i="2" s="1"/>
  <c r="F82" i="3"/>
  <c r="BE114" i="3"/>
  <c r="BE123" i="3"/>
  <c r="BE129" i="3"/>
  <c r="BE140" i="3"/>
  <c r="BE143" i="3"/>
  <c r="BE152" i="3"/>
  <c r="BE157" i="3"/>
  <c r="J81" i="3"/>
  <c r="BE102" i="3"/>
  <c r="BE95" i="3"/>
  <c r="BE110" i="3"/>
  <c r="BE112" i="3"/>
  <c r="BE149" i="3"/>
  <c r="J54" i="2"/>
  <c r="F83" i="2"/>
  <c r="BE133" i="2"/>
  <c r="BE139" i="2"/>
  <c r="BE150" i="2"/>
  <c r="BE202" i="2"/>
  <c r="BE208" i="2"/>
  <c r="BE231" i="2"/>
  <c r="BE239" i="2"/>
  <c r="BE245" i="2"/>
  <c r="BE264" i="2"/>
  <c r="BE278" i="2"/>
  <c r="BE281" i="2"/>
  <c r="BE294" i="2"/>
  <c r="F54" i="2"/>
  <c r="J80" i="2"/>
  <c r="BE107" i="2"/>
  <c r="BE110" i="2"/>
  <c r="BE141" i="2"/>
  <c r="BE143" i="2"/>
  <c r="BE154" i="2"/>
  <c r="BE165" i="2"/>
  <c r="BE171" i="2"/>
  <c r="BE186" i="2"/>
  <c r="BE211" i="2"/>
  <c r="BE226" i="2"/>
  <c r="BE228" i="2"/>
  <c r="BE254" i="2"/>
  <c r="BE285" i="2"/>
  <c r="BE291" i="2"/>
  <c r="BE297" i="2"/>
  <c r="BE301" i="2"/>
  <c r="BE305" i="2"/>
  <c r="E48" i="2"/>
  <c r="BE98" i="2"/>
  <c r="BE101" i="2"/>
  <c r="BE119" i="2"/>
  <c r="BE146" i="2"/>
  <c r="BE176" i="2"/>
  <c r="BE182" i="2"/>
  <c r="BE191" i="2"/>
  <c r="BE195" i="2"/>
  <c r="BE200" i="2"/>
  <c r="BE233" i="2"/>
  <c r="BE242" i="2"/>
  <c r="BE248" i="2"/>
  <c r="BE258" i="2"/>
  <c r="BE267" i="2"/>
  <c r="BE269" i="2"/>
  <c r="BE275" i="2"/>
  <c r="BE89" i="2"/>
  <c r="BE92" i="2"/>
  <c r="BE95" i="2"/>
  <c r="BE104" i="2"/>
  <c r="BE122" i="2"/>
  <c r="BE198" i="2"/>
  <c r="BE215" i="2"/>
  <c r="BE218" i="2"/>
  <c r="BE220" i="2"/>
  <c r="BE223" i="2"/>
  <c r="BE236" i="2"/>
  <c r="BE251" i="2"/>
  <c r="BE256" i="2"/>
  <c r="BE260" i="2"/>
  <c r="BE262" i="2"/>
  <c r="BE272" i="2"/>
  <c r="F37" i="3"/>
  <c r="BD56" i="1"/>
  <c r="J34" i="3"/>
  <c r="AW56" i="1"/>
  <c r="F36" i="4"/>
  <c r="BC57" i="1"/>
  <c r="J34" i="2"/>
  <c r="AW55" i="1"/>
  <c r="J34" i="4"/>
  <c r="AW57" i="1"/>
  <c r="F37" i="4"/>
  <c r="BD57" i="1"/>
  <c r="F35" i="3"/>
  <c r="BB56" i="1"/>
  <c r="F35" i="2"/>
  <c r="BB55" i="1" s="1"/>
  <c r="F34" i="4"/>
  <c r="BA57" i="1"/>
  <c r="F36" i="2"/>
  <c r="BC55" i="1" s="1"/>
  <c r="F34" i="2"/>
  <c r="BA55" i="1"/>
  <c r="F35" i="4"/>
  <c r="BB57" i="1" s="1"/>
  <c r="F37" i="2"/>
  <c r="BD55" i="1" s="1"/>
  <c r="F34" i="3"/>
  <c r="BA56" i="1" s="1"/>
  <c r="F36" i="3"/>
  <c r="BC56" i="1" s="1"/>
  <c r="P85" i="4" l="1"/>
  <c r="P84" i="4"/>
  <c r="AU57" i="1" s="1"/>
  <c r="R85" i="4"/>
  <c r="R84" i="4" s="1"/>
  <c r="R86" i="3"/>
  <c r="R85" i="3" s="1"/>
  <c r="R87" i="2"/>
  <c r="R86" i="2" s="1"/>
  <c r="T85" i="4"/>
  <c r="T84" i="4" s="1"/>
  <c r="T86" i="3"/>
  <c r="T85" i="3" s="1"/>
  <c r="P87" i="2"/>
  <c r="P86" i="2" s="1"/>
  <c r="AU55" i="1" s="1"/>
  <c r="BK86" i="3"/>
  <c r="J86" i="3"/>
  <c r="J60" i="3" s="1"/>
  <c r="BK85" i="4"/>
  <c r="J85" i="4" s="1"/>
  <c r="J60" i="4" s="1"/>
  <c r="J87" i="2"/>
  <c r="J60" i="2"/>
  <c r="F33" i="3"/>
  <c r="AZ56" i="1"/>
  <c r="BC54" i="1"/>
  <c r="AY54" i="1"/>
  <c r="BB54" i="1"/>
  <c r="AX54" i="1"/>
  <c r="BA54" i="1"/>
  <c r="W30" i="1"/>
  <c r="J30" i="2"/>
  <c r="AG55" i="1"/>
  <c r="BD54" i="1"/>
  <c r="W33" i="1"/>
  <c r="J33" i="4"/>
  <c r="AV57" i="1"/>
  <c r="AT57" i="1"/>
  <c r="F33" i="4"/>
  <c r="AZ57" i="1" s="1"/>
  <c r="F33" i="2"/>
  <c r="AZ55" i="1"/>
  <c r="J33" i="2"/>
  <c r="AV55" i="1" s="1"/>
  <c r="AT55" i="1" s="1"/>
  <c r="J33" i="3"/>
  <c r="AV56" i="1" s="1"/>
  <c r="AT56" i="1" s="1"/>
  <c r="BK85" i="3" l="1"/>
  <c r="J85" i="3" s="1"/>
  <c r="J59" i="3" s="1"/>
  <c r="BK84" i="4"/>
  <c r="J84" i="4"/>
  <c r="J59" i="4" s="1"/>
  <c r="AN55" i="1"/>
  <c r="J39" i="2"/>
  <c r="AU54" i="1"/>
  <c r="AZ54" i="1"/>
  <c r="AV54" i="1"/>
  <c r="AK29" i="1" s="1"/>
  <c r="W32" i="1"/>
  <c r="AW54" i="1"/>
  <c r="AK30" i="1"/>
  <c r="W31" i="1"/>
  <c r="J30" i="4" l="1"/>
  <c r="AG57" i="1" s="1"/>
  <c r="J30" i="3"/>
  <c r="AG56" i="1" s="1"/>
  <c r="W29" i="1"/>
  <c r="AT54" i="1"/>
  <c r="J39" i="3" l="1"/>
  <c r="J39" i="4"/>
  <c r="AN57" i="1"/>
  <c r="AN56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<sst xmlns="http://schemas.openxmlformats.org/spreadsheetml/2006/main" count="3587" uniqueCount="839">
  <si>
    <t>Export Komplet</t>
  </si>
  <si>
    <t>VZ</t>
  </si>
  <si>
    <t>2.0</t>
  </si>
  <si>
    <t>ZAMOK</t>
  </si>
  <si>
    <t>False</t>
  </si>
  <si>
    <t>{50b96ee0-9a9c-4764-8154-126c6ebf2537}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</si>
  <si>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</si>
  <si>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</si>
  <si>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</si>
  <si>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</si>
  <si>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</si>
  <si>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</si>
  <si>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</si>
  <si>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</si>
  <si>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2021-058-ver2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</si>
  <si>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</si>
  <si>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</si>
  <si>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Prodloužení kanalizačního řádu a napojení RD od Ul.Lipová směr Huníkov, Česká Kamenice</t>
  </si>
  <si>
    <t>KSO:</t>
  </si>
  <si>
    <t/>
  </si>
  <si>
    <t>CC-CZ:</t>
  </si>
  <si>
    <t>Místo:</t>
  </si>
  <si>
    <t xml:space="preserve"> </t>
  </si>
  <si>
    <t>Datum:</t>
  </si>
  <si>
    <t>14. 5. 2021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</si>
  <si>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</si>
  <si>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</si>
  <si>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</si>
  <si>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</si>
  <si>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</si>
  <si>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</si>
  <si>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</si>
  <si>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</si>
  <si>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75900513</t>
  </si>
  <si>
    <t>Ing. Kateřina Tumpachová</t>
  </si>
  <si>
    <t>CZ7556082479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</si>
  <si>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</si>
  <si>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</si>
  <si>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</si>
  <si>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</si>
  <si>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</si>
  <si>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</si>
  <si>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</si>
  <si>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</si>
  <si>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</si>
  <si>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</si>
  <si>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</si>
  <si>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</si>
  <si>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</si>
  <si>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</si>
  <si>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</si>
  <si>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</si>
  <si>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</si>
  <si>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</si>
  <si>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</si>
  <si>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</si>
  <si>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</si>
  <si>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</si>
  <si>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</si>
  <si>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</si>
  <si>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</si>
  <si>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</si>
  <si>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</si>
  <si>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</si>
  <si>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</si>
  <si>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</si>
  <si>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</si>
  <si>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</si>
  <si>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</si>
  <si>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</si>
  <si>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</si>
  <si>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</si>
  <si>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</si>
  <si>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</si>
  <si>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</si>
  <si>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</si>
  <si>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</si>
  <si>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</si>
  <si>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Prodloužení kanalizačního řádu a napojení RD</t>
  </si>
  <si>
    <t>STA</t>
  </si>
  <si>
    <t>{9f3432f9-2f9a-460c-8abd-92a3423fd49a}</t>
  </si>
  <si>
    <t>2</t>
  </si>
  <si>
    <t>bourání a oprava komunikace při výstavbě kanalizace</t>
  </si>
  <si>
    <t>{25dc3f40-0232-49dc-a6fb-cf9bab5ec0e4}</t>
  </si>
  <si>
    <t>VRN</t>
  </si>
  <si>
    <t>{83daeb33-eaa0-4160-8cf1-f072a16c86c8}</t>
  </si>
  <si>
    <t>KRYCÍ LIST SOUPISU PRACÍ</t>
  </si>
  <si>
    <t>Objekt:</t>
  </si>
  <si>
    <t>1 - Prodloužení kanalizačního řádu a napojení RD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</si>
  <si>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</si>
  <si>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</si>
  <si>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</si>
  <si>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</si>
  <si>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</si>
  <si>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</si>
  <si>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</si>
  <si>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</si>
  <si>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</si>
  <si>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</si>
  <si>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</si>
  <si>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</si>
  <si>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</si>
  <si>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</si>
  <si>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</si>
  <si>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</si>
  <si>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</si>
  <si>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</si>
  <si>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</si>
  <si>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</si>
  <si>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</si>
  <si>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</si>
  <si>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</si>
  <si>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</si>
  <si>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</si>
  <si>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</si>
  <si>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</si>
  <si>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</si>
  <si>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</si>
  <si>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</si>
  <si>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</si>
  <si>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m</t>
  </si>
  <si>
    <t>CS ÚRS 2021 01</t>
  </si>
  <si>
    <t>4</t>
  </si>
  <si>
    <t>1854833817</t>
  </si>
  <si>
    <t>Online PSC</t>
  </si>
  <si>
    <t>https://podminky.urs.cz/item/CS_URS_2021_01/119001405</t>
  </si>
  <si>
    <t>PSC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</si>
  <si>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</si>
  <si>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119002121</t>
  </si>
  <si>
    <t>Pomocné konstrukce při zabezpečení výkopu vodorovné pochozí přechodová lávka délky do 2 m včetně zábradlí zřízení</t>
  </si>
  <si>
    <t>kus</t>
  </si>
  <si>
    <t>-1360951858</t>
  </si>
  <si>
    <t>https://podminky.urs.cz/item/CS_URS_2021_01/119002121</t>
  </si>
  <si>
    <t xml:space="preserve">Poznámka k souboru cen:_x000D_
1. V ceně zřízení -2121, -2131, -2411, -3211, -3212, -3213, -3215, -3217, -3141,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</si>
  <si>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3</t>
  </si>
  <si>
    <t>119002122</t>
  </si>
  <si>
    <t>Pomocné konstrukce při zabezpečení výkopu vodorovné pochozí přechodová lávka délky do 2 m včetně zábradlí odstranění</t>
  </si>
  <si>
    <t>2107998589</t>
  </si>
  <si>
    <t>https://podminky.urs.cz/item/CS_URS_2021_01/119002122</t>
  </si>
  <si>
    <t>119003131</t>
  </si>
  <si>
    <t>Pomocné konstrukce při zabezpečení výkopu svislé výstražná páska zřízení</t>
  </si>
  <si>
    <t>1190169632</t>
  </si>
  <si>
    <t>https://podminky.urs.cz/item/CS_URS_2021_01/119003131</t>
  </si>
  <si>
    <t>5</t>
  </si>
  <si>
    <t>119003132</t>
  </si>
  <si>
    <t>Pomocné konstrukce při zabezpečení výkopu svislé výstražná páska odstranění</t>
  </si>
  <si>
    <t>-1472574888</t>
  </si>
  <si>
    <t>https://podminky.urs.cz/item/CS_URS_2021_01/119003132</t>
  </si>
  <si>
    <t>6</t>
  </si>
  <si>
    <t>119004111</t>
  </si>
  <si>
    <t>Pomocné konstrukce při zabezpečení výkopu bezpečný vstup nebo výstup žebříkem zřízení</t>
  </si>
  <si>
    <t>1083369698</t>
  </si>
  <si>
    <t>https://podminky.urs.cz/item/CS_URS_2021_01/119004111</t>
  </si>
  <si>
    <t>7</t>
  </si>
  <si>
    <t>119004112</t>
  </si>
  <si>
    <t>Pomocné konstrukce při zabezpečení výkopu bezpečný vstup nebo výstup žebříkem odstranění</t>
  </si>
  <si>
    <t>354236781</t>
  </si>
  <si>
    <t>https://podminky.urs.cz/item/CS_URS_2021_01/119004112</t>
  </si>
  <si>
    <t>8</t>
  </si>
  <si>
    <t>132254205</t>
  </si>
  <si>
    <t>Hloubení zapažených rýh šířky přes 800 do 2 000 mm strojně s urovnáním dna do předepsaného profilu a spádu v hornině třídy těžitelnosti I skupiny 3 přes 500 do 1 000 m3</t>
  </si>
  <si>
    <t>m3</t>
  </si>
  <si>
    <t>-1772338570</t>
  </si>
  <si>
    <t>https://podminky.urs.cz/item/CS_URS_2021_01/132254205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</si>
  <si>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</si>
  <si>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VV</t>
  </si>
  <si>
    <t>95*1,5*(1,75+3,01)/2</t>
  </si>
  <si>
    <t>55*1,5*(3,01+2,16)/2</t>
  </si>
  <si>
    <t>(234,700-95-55)*1,5*(2,16+1,7)/2</t>
  </si>
  <si>
    <t>Mezisoučet</t>
  </si>
  <si>
    <t>49,9*1,5*2,0</t>
  </si>
  <si>
    <t>Součet</t>
  </si>
  <si>
    <t>9</t>
  </si>
  <si>
    <t>139001101</t>
  </si>
  <si>
    <t>Příplatek k cenám hloubených vykopávek za ztížení vykopávky v blízkosti podzemního vedení nebo výbušnin pro jakoukoliv třídu horniny</t>
  </si>
  <si>
    <t>275569489</t>
  </si>
  <si>
    <t>https://podminky.urs.cz/item/CS_URS_2021_01/139001101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</si>
  <si>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</si>
  <si>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10</t>
  </si>
  <si>
    <t>151101101</t>
  </si>
  <si>
    <t>Zřízení pažení a rozepření stěn rýh pro podzemní vedení příložné pro jakoukoliv mezerovitost, hloubky do 2 m</t>
  </si>
  <si>
    <t>m2</t>
  </si>
  <si>
    <t>-1784439872</t>
  </si>
  <si>
    <t>https://podminky.urs.cz/item/CS_URS_2021_01/151101101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</si>
  <si>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</si>
  <si>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95*2*(1,75+3,01)/2</t>
  </si>
  <si>
    <t>55*2*(3,01+2,16)/2</t>
  </si>
  <si>
    <t>(234,700-95-55)*2*(2,16+1,7)/2</t>
  </si>
  <si>
    <t>49,9*2*2,0</t>
  </si>
  <si>
    <t>-136,550</t>
  </si>
  <si>
    <t>11</t>
  </si>
  <si>
    <t>151101102</t>
  </si>
  <si>
    <t>Zřízení pažení a rozepření stěn rýh pro podzemní vedení příložné pro jakoukoliv mezerovitost, hloubky do 4 m</t>
  </si>
  <si>
    <t>1970632145</t>
  </si>
  <si>
    <t>https://podminky.urs.cz/item/CS_URS_2021_01/151101102</t>
  </si>
  <si>
    <t>95*2*(1,75+3,01-2*2)/2</t>
  </si>
  <si>
    <t>55*2*(3,01+2,16-2*2)/2</t>
  </si>
  <si>
    <t>12</t>
  </si>
  <si>
    <t>151101111</t>
  </si>
  <si>
    <t>Odstranění pažení a rozepření stěn rýh pro podzemní vedení s uložením materiálu na vzdálenost do 3 m od kraje výkopu příložné, hloubky do 2 m</t>
  </si>
  <si>
    <t>-499933283</t>
  </si>
  <si>
    <t>https://podminky.urs.cz/item/CS_URS_2021_01/151101111</t>
  </si>
  <si>
    <t>13</t>
  </si>
  <si>
    <t>151101112</t>
  </si>
  <si>
    <t>Odstranění pažení a rozepření stěn rýh pro podzemní vedení s uložením materiálu na vzdálenost do 3 m od kraje výkopu příložné, hloubky přes 2 do 4 m</t>
  </si>
  <si>
    <t>-1672278603</t>
  </si>
  <si>
    <t>https://podminky.urs.cz/item/CS_URS_2021_01/151101112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</si>
  <si>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</si>
  <si>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</si>
  <si>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</si>
  <si>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1402119634</t>
  </si>
  <si>
    <t>https://podminky.urs.cz/item/CS_URS_2021_01/162751117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</si>
  <si>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</si>
  <si>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</si>
  <si>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</si>
  <si>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-1998549690</t>
  </si>
  <si>
    <t>https://podminky.urs.cz/item/CS_URS_2021_01/162751119</t>
  </si>
  <si>
    <t>225,074*10 'Přepočtené koeficientem množství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</si>
  <si>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</si>
  <si>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</si>
  <si>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</si>
  <si>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</si>
  <si>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-779048379</t>
  </si>
  <si>
    <t>https://podminky.urs.cz/item/CS_URS_2021_01/171201231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</si>
  <si>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</si>
  <si>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225,074*1,8 'Přepočtené koeficientem množství</t>
  </si>
  <si>
    <t>17</t>
  </si>
  <si>
    <t>171251201</t>
  </si>
  <si>
    <t>Uložení sypaniny na skládky nebo meziskládky bez hutnění s upravením uložené sypaniny do předepsaného tvaru</t>
  </si>
  <si>
    <t>916077739</t>
  </si>
  <si>
    <t>https://podminky.urs.cz/item/CS_URS_2021_01/171251201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</si>
  <si>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</si>
  <si>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1,152</t>
  </si>
  <si>
    <t>0,8</t>
  </si>
  <si>
    <t>34,152</t>
  </si>
  <si>
    <t>130,62</t>
  </si>
  <si>
    <t>zásyp štěrkem v komunikaci</t>
  </si>
  <si>
    <t>58,350</t>
  </si>
  <si>
    <t>18</t>
  </si>
  <si>
    <t>174151101</t>
  </si>
  <si>
    <t>Zásyp sypaninou z jakékoliv horniny strojně s uložením výkopku ve vrstvách se zhutněním jam, šachet, rýh nebo kolem objektů v těchto vykopávkách</t>
  </si>
  <si>
    <t>513953943</t>
  </si>
  <si>
    <t>https://podminky.urs.cz/item/CS_URS_2021_01/174151101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</si>
  <si>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</si>
  <si>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947,32</t>
  </si>
  <si>
    <t>-166,724</t>
  </si>
  <si>
    <t>19</t>
  </si>
  <si>
    <t>M</t>
  </si>
  <si>
    <t>58344197</t>
  </si>
  <si>
    <t>štěrkodrť frakce 0/63</t>
  </si>
  <si>
    <t>569734396</t>
  </si>
  <si>
    <t>https://podminky.urs.cz/item/CS_URS_2021_01/58344197</t>
  </si>
  <si>
    <t>v komuniaci</t>
  </si>
  <si>
    <t>(3,3+26+24+9,5+7,5+7,5)*1,5*0,5</t>
  </si>
  <si>
    <t>58,35*2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</si>
  <si>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</si>
  <si>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</si>
  <si>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</si>
  <si>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-505142303</t>
  </si>
  <si>
    <t>https://podminky.urs.cz/item/CS_URS_2021_01/175151101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</si>
  <si>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</si>
  <si>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0,45*0,8*49,9</t>
  </si>
  <si>
    <t>0,6*0,8*234,700</t>
  </si>
  <si>
    <t>58331200</t>
  </si>
  <si>
    <t>štěrkopísek netříděný zásypový</t>
  </si>
  <si>
    <t>-1207865809</t>
  </si>
  <si>
    <t>https://podminky.urs.cz/item/CS_URS_2021_01/58331200</t>
  </si>
  <si>
    <t>130,62*2 'Přepočtené koeficientem množství</t>
  </si>
  <si>
    <t>Vodorovné konstrukce</t>
  </si>
  <si>
    <t>22</t>
  </si>
  <si>
    <t>451541111</t>
  </si>
  <si>
    <t>Lože pod potrubí, stoky a drobné objekty v otevřeném výkopu ze štěrkodrtě 0-63 mm</t>
  </si>
  <si>
    <t>-876115802</t>
  </si>
  <si>
    <t>https://podminky.urs.cz/item/CS_URS_2021_01/451541111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</si>
  <si>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</si>
  <si>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pod přípojkové šachty</t>
  </si>
  <si>
    <t>1*1*0,1*8</t>
  </si>
  <si>
    <t>23</t>
  </si>
  <si>
    <t>451573111</t>
  </si>
  <si>
    <t>Lože pod potrubí, stoky a drobné objekty v otevřeném výkopu z písku a štěrkopísku do 63 mm</t>
  </si>
  <si>
    <t>-1597325060</t>
  </si>
  <si>
    <t>https://podminky.urs.cz/item/CS_URS_2021_01/451573111</t>
  </si>
  <si>
    <t>0,8*0,15*(49,9+234,7)</t>
  </si>
  <si>
    <t>24</t>
  </si>
  <si>
    <t>452112111</t>
  </si>
  <si>
    <t>Osazení betonových dílců prstenců nebo rámů pod poklopy a mříže, výšky do 100 mm</t>
  </si>
  <si>
    <t>-1919364484</t>
  </si>
  <si>
    <t>https://podminky.urs.cz/item/CS_URS_2021_01/452112111</t>
  </si>
  <si>
    <t xml:space="preserve">Poznámka k souboru cen:_x000D_
1. V cenách nejsou započteny náklady na dodávku betonových výrobků; tyto se oceňují ve specifikaci._x000D_
</t>
  </si>
  <si>
    <t>25</t>
  </si>
  <si>
    <t>59224013</t>
  </si>
  <si>
    <t>prstenec šachtový vyrovnávací betonový 625x100x100mm</t>
  </si>
  <si>
    <t>619751304</t>
  </si>
  <si>
    <t>https://podminky.urs.cz/item/CS_URS_2021_01/59224013</t>
  </si>
  <si>
    <t>26</t>
  </si>
  <si>
    <t>59224011</t>
  </si>
  <si>
    <t>prstenec šachtový vyrovnávací betonový 625x100x60mm</t>
  </si>
  <si>
    <t>1262520696</t>
  </si>
  <si>
    <t>https://podminky.urs.cz/item/CS_URS_2021_01/59224011</t>
  </si>
  <si>
    <t>27</t>
  </si>
  <si>
    <t>452311141</t>
  </si>
  <si>
    <t>Podkladní a zajišťovací konstrukce z betonu prostého v otevřeném výkopu desky pod potrubí, stoky a drobné objekty z betonu tř. C 16/20</t>
  </si>
  <si>
    <t>-1469851671</t>
  </si>
  <si>
    <t>https://podminky.urs.cz/item/CS_URS_2021_01/452311141</t>
  </si>
  <si>
    <t xml:space="preserve">Poznámka k souboru cen:_x000D_
1. Ceny -1131 až -1181 a -1192 lze použít i pro ochrannou vrstvu pod železobetonové konstrukce._x000D_
2. Ceny -2131 až -2181 a -2192 jsou určeny pro jakékoliv úkosy sedel._x000D_
</t>
  </si>
  <si>
    <t>pod šachty</t>
  </si>
  <si>
    <t>1,2*1,2*0,1*8</t>
  </si>
  <si>
    <t>Trubní vedení</t>
  </si>
  <si>
    <t>28</t>
  </si>
  <si>
    <t>831263195</t>
  </si>
  <si>
    <t>Montáž potrubí z trub kameninových hrdlových s integrovaným těsněním Příplatek k cenám za zřízení kanalizační přípojky DN od 100 do 300</t>
  </si>
  <si>
    <t>686449045</t>
  </si>
  <si>
    <t>https://podminky.urs.cz/item/CS_URS_2021_01/831263195</t>
  </si>
  <si>
    <t xml:space="preserve">Poznámka k souboru cen:_x000D_
1. V cenách montáže potrubí z trub kameninových hrdlových s integrovaným těsněním 831 . . -2121 jsou těsnící kroužky součástí dodávky kameninových trub. Tyto trouby se oceňují ve specifikaci, ztratné lze dohodnout ve výši 1,5 %._x000D_
2. Ceny 831 . . -2193 jsou určeny pro každé jednotlivé napojení dvou dříků trub o zhruba stejném průměru, kdy maximální rozdíl průměrů je 12 mm. Platí také pro spoj dvou různých materiálů_x000D_
3. Ceny 26-3195 a 38-3195 jsou určeny pro každé jednotlivé připojení vnitřní kanalizace na kanalizační přípojku._x000D_
</t>
  </si>
  <si>
    <t>29</t>
  </si>
  <si>
    <t>831312121</t>
  </si>
  <si>
    <t>Montáž potrubí z trub kameninových hrdlových s integrovaným těsněním v otevřeném výkopu ve sklonu do 20 % DN 150</t>
  </si>
  <si>
    <t>860105442</t>
  </si>
  <si>
    <t>https://podminky.urs.cz/item/CS_URS_2021_01/831312121</t>
  </si>
  <si>
    <t>7,1+3,4+3,8+4,2+12,5+3+12,7+3,2</t>
  </si>
  <si>
    <t>30</t>
  </si>
  <si>
    <t>59710632</t>
  </si>
  <si>
    <t>trouba kameninová glazovaná DN 150 dl 1,00m spojovací systém F</t>
  </si>
  <si>
    <t>-1029933745</t>
  </si>
  <si>
    <t>https://podminky.urs.cz/item/CS_URS_2021_01/59710632</t>
  </si>
  <si>
    <t>49,9*1,015 'Přepočtené koeficientem množství</t>
  </si>
  <si>
    <t>31</t>
  </si>
  <si>
    <t>59710872</t>
  </si>
  <si>
    <t>trouba kameninová glazovaná zkrácená bez hrdla DN 150 dl 60(75)cm spojovací systém F</t>
  </si>
  <si>
    <t>-367754065</t>
  </si>
  <si>
    <t>https://podminky.urs.cz/item/CS_URS_2021_01/59710872</t>
  </si>
  <si>
    <t>32</t>
  </si>
  <si>
    <t>831372121</t>
  </si>
  <si>
    <t>Montáž potrubí z trub kameninových hrdlových s integrovaným těsněním v otevřeném výkopu ve sklonu do 20 % DN 300</t>
  </si>
  <si>
    <t>425086815</t>
  </si>
  <si>
    <t>https://podminky.urs.cz/item/CS_URS_2021_01/831372121</t>
  </si>
  <si>
    <t>33</t>
  </si>
  <si>
    <t>59710707</t>
  </si>
  <si>
    <t>trouba kameninová glazovaná DN 300 dl 2,50m spojovací systém C Třída 240</t>
  </si>
  <si>
    <t>-1064527655</t>
  </si>
  <si>
    <t>https://podminky.urs.cz/item/CS_URS_2021_01/59710707</t>
  </si>
  <si>
    <t>234,7*1,015 'Přepočtené koeficientem množství</t>
  </si>
  <si>
    <t>34</t>
  </si>
  <si>
    <t>59710879</t>
  </si>
  <si>
    <t>1280359582</t>
  </si>
  <si>
    <t>https://podminky.urs.cz/item/CS_URS_2021_01/59710879</t>
  </si>
  <si>
    <t>35</t>
  </si>
  <si>
    <t>837312221</t>
  </si>
  <si>
    <t>Montáž kameninových tvarovek na potrubí z trub kameninových v otevřeném výkopu s integrovaným těsněním jednoosých DN 150</t>
  </si>
  <si>
    <t>-1454327951</t>
  </si>
  <si>
    <t>https://podminky.urs.cz/item/CS_URS_2021_01/837312221</t>
  </si>
  <si>
    <t xml:space="preserve">Poznámka k souboru cen:_x000D_
1. Ceny jsou určeny pro montáž tvarovek v otevřeném výkopu jakéhokoliv sklonu._x000D_
2. Pro volbu ceny u odbočných tvarovek je rozhodující DN hlavního řadu; u jednoosých větší DN._x000D_
3. V cenách nejsou započteny náklady na dodání tvarovek a těsnícího materiálu, který je součástí tvarovek. Tyto náklady se oceňují ve specifikaci._x000D_
</t>
  </si>
  <si>
    <t>36</t>
  </si>
  <si>
    <t>59711870</t>
  </si>
  <si>
    <t>vložka kameninová glazovaná šachtová DN 150 spojovací systém F</t>
  </si>
  <si>
    <t>35766643</t>
  </si>
  <si>
    <t>https://podminky.urs.cz/item/CS_URS_2021_01/59711870</t>
  </si>
  <si>
    <t>37</t>
  </si>
  <si>
    <t>837371221</t>
  </si>
  <si>
    <t>Montáž kameninových tvarovek na potrubí z trub kameninových v otevřeném výkopu s integrovaným těsněním odbočných DN 300</t>
  </si>
  <si>
    <t>-1094599464</t>
  </si>
  <si>
    <t>https://podminky.urs.cz/item/CS_URS_2021_01/837371221</t>
  </si>
  <si>
    <t>38</t>
  </si>
  <si>
    <t>59711770</t>
  </si>
  <si>
    <t>odbočka kameninová glazovaná jednoduchá kolmá DN 300/150 dl 500mm spojovací systém C/F tř.160/-</t>
  </si>
  <si>
    <t>-246527912</t>
  </si>
  <si>
    <t>https://podminky.urs.cz/item/CS_URS_2021_01/59711770</t>
  </si>
  <si>
    <t>6*1,015 'Přepočtené koeficientem množství</t>
  </si>
  <si>
    <t>39</t>
  </si>
  <si>
    <t>837372221</t>
  </si>
  <si>
    <t>Montáž kameninových tvarovek na potrubí z trub kameninových v otevřeném výkopu s integrovaným těsněním jednoosých DN 300</t>
  </si>
  <si>
    <t>1789010105</t>
  </si>
  <si>
    <t>https://podminky.urs.cz/item/CS_URS_2021_01/837372221</t>
  </si>
  <si>
    <t>40</t>
  </si>
  <si>
    <t>59711877</t>
  </si>
  <si>
    <t>vložka kameninová glazovaná šachtová DN 300 spojovací systém F, tř.160</t>
  </si>
  <si>
    <t>1306662529</t>
  </si>
  <si>
    <t>https://podminky.urs.cz/item/CS_URS_2021_01/59711877</t>
  </si>
  <si>
    <t>8*2+1</t>
  </si>
  <si>
    <t>41</t>
  </si>
  <si>
    <t>892351111</t>
  </si>
  <si>
    <t>Tlakové zkoušky vodou na potrubí DN 150 nebo 200</t>
  </si>
  <si>
    <t>-1917211176</t>
  </si>
  <si>
    <t>https://podminky.urs.cz/item/CS_URS_2021_01/892351111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</si>
  <si>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</si>
  <si>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42</t>
  </si>
  <si>
    <t>892381111</t>
  </si>
  <si>
    <t>Tlakové zkoušky vodou na potrubí DN 250, 300 nebo 350</t>
  </si>
  <si>
    <t>115646441</t>
  </si>
  <si>
    <t>https://podminky.urs.cz/item/CS_URS_2021_01/892381111</t>
  </si>
  <si>
    <t>43</t>
  </si>
  <si>
    <t>894411121</t>
  </si>
  <si>
    <t>Zřízení šachet kanalizačních z betonových dílců výšky vstupu do 1,50 m s obložením dna betonem tř. C 25/30, na potrubí DN přes 200 do 300</t>
  </si>
  <si>
    <t>-291650648</t>
  </si>
  <si>
    <t>https://podminky.urs.cz/item/CS_URS_2021_01/894411121</t>
  </si>
  <si>
    <t xml:space="preserve">Poznámka k souboru cen:_x000D_
1. Příplatek k ceně šachet z betonových dílců za každých dalších i započatých 0,60 m výšky vstupu se oceňuje cenou 894 11-8001 této části katalogu._x000D_
2. V cenách jsou započteny i náklady na:_x000D_
a) podkladní desku z betonu prostého._x000D_
b) zhotovení monolitického dna_x000D_
3. V cenách nejsou započteny náklady na:_x000D_
a) litinové poklopy; osazení litinových poklopů se oceňuje cenami souboru cen 899 10- . 1 Osazení poklopů litinových a ocelových včetně rámů části A 01 tohoto katalogu; dodání poklopů se oceňuje ve specifikaci,_x000D_
b) dodání betonových dílců (vyrovnávací prstenec, přechodová skruž, přechodová deska, skruže, šachtové a skružová těsnění); tyto se oceňují ve specifikaci._x000D_
</t>
  </si>
  <si>
    <t>44</t>
  </si>
  <si>
    <t>59224062</t>
  </si>
  <si>
    <t>dno betonové šachtové kulaté DN 1000x800, 100x95x15cm</t>
  </si>
  <si>
    <t>-214198944</t>
  </si>
  <si>
    <t>https://podminky.urs.cz/item/CS_URS_2021_01/59224062</t>
  </si>
  <si>
    <t>45</t>
  </si>
  <si>
    <t>59224070</t>
  </si>
  <si>
    <t>skruž betonová DN 1000x1000 PS, 100x100x12cm</t>
  </si>
  <si>
    <t>-806338904</t>
  </si>
  <si>
    <t>https://podminky.urs.cz/item/CS_URS_2021_01/59224070</t>
  </si>
  <si>
    <t>46</t>
  </si>
  <si>
    <t>59224068</t>
  </si>
  <si>
    <t>skruž betonová DN 1000x500 PS, 100x50x12cm</t>
  </si>
  <si>
    <t>-886700437</t>
  </si>
  <si>
    <t>https://podminky.urs.cz/item/CS_URS_2021_01/59224068</t>
  </si>
  <si>
    <t>47</t>
  </si>
  <si>
    <t>59224066</t>
  </si>
  <si>
    <t>skruž betonová DN 1000x250 PS, 100x25x12cm</t>
  </si>
  <si>
    <t>1259164415</t>
  </si>
  <si>
    <t>https://podminky.urs.cz/item/CS_URS_2021_01/59224066</t>
  </si>
  <si>
    <t>48</t>
  </si>
  <si>
    <t>59224312</t>
  </si>
  <si>
    <t>kónus šachetní betonový kapsové plastové stupadlo 100x62,5x58cm</t>
  </si>
  <si>
    <t>1430762560</t>
  </si>
  <si>
    <t>https://podminky.urs.cz/item/CS_URS_2021_01/59224312</t>
  </si>
  <si>
    <t>49</t>
  </si>
  <si>
    <t>899104112</t>
  </si>
  <si>
    <t>Osazení poklopů litinových a ocelových včetně rámů pro třídu zatížení D400, E600</t>
  </si>
  <si>
    <t>2105916980</t>
  </si>
  <si>
    <t>https://podminky.urs.cz/item/CS_URS_2021_01/899104112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</si>
  <si>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</si>
  <si>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50</t>
  </si>
  <si>
    <t>28661935</t>
  </si>
  <si>
    <t>poklop šachtový litinový  DN 600 pro třídu zatížení D400</t>
  </si>
  <si>
    <t>589926499</t>
  </si>
  <si>
    <t>https://podminky.urs.cz/item/CS_URS_2021_01/28661935</t>
  </si>
  <si>
    <t>51</t>
  </si>
  <si>
    <t>894812311</t>
  </si>
  <si>
    <t>Revizní a čistící šachta z polypropylenu PP pro hladké trouby DN 600 šachtové dno (DN šachty / DN trubního vedení) DN 600/160 průtočné</t>
  </si>
  <si>
    <t>1030162209</t>
  </si>
  <si>
    <t>https://podminky.urs.cz/item/CS_URS_2021_01/894812311</t>
  </si>
  <si>
    <t xml:space="preserve">Poznámka k souboru cen:_x000D_
1. V příslušných cenách jsou započteny i náklady na:_x000D_
a) vyrovnávací násypnou vrstvu ze štěrkopísku tl. 100 mm,_x000D_
b) dodání a montáž šachtového dna, trouby šachty, teleskopu a poklopu, příslušného dílu šachty,_x000D_
c) napojení stávajícího kanalizačního potrubí._x000D_
2. V cenách nejsou započteny náklady na:_x000D_
a) fixování šachty obsypem, který se oceňuje cenami souboru 174 ..-.... Zásyp sypaninou z jakékoliv horniny, katalogu 800-1 Zemní práce části A 07._x000D_
</t>
  </si>
  <si>
    <t>52</t>
  </si>
  <si>
    <t>894812333</t>
  </si>
  <si>
    <t>Revizní a čistící šachta z polypropylenu PP pro hladké trouby DN 600 roura šachtová korugovaná, světlé hloubky 3 000 mm</t>
  </si>
  <si>
    <t>-355475108</t>
  </si>
  <si>
    <t>https://podminky.urs.cz/item/CS_URS_2021_01/894812333</t>
  </si>
  <si>
    <t>53</t>
  </si>
  <si>
    <t>894812339</t>
  </si>
  <si>
    <t>Revizní a čistící šachta z polypropylenu PP pro hladké trouby DN 600 Příplatek k cenám 2331 - 2334 za uříznutí šachtové roury</t>
  </si>
  <si>
    <t>920634351</t>
  </si>
  <si>
    <t>https://podminky.urs.cz/item/CS_URS_2021_01/894812339</t>
  </si>
  <si>
    <t>54</t>
  </si>
  <si>
    <t>894812357</t>
  </si>
  <si>
    <t>Revizní a čistící šachta z polypropylenu PP pro hladké trouby DN 600 poklop (mříž) litinový pro třídu zatížení B125 s teleskopickým adaptérem</t>
  </si>
  <si>
    <t>-872961966</t>
  </si>
  <si>
    <t>https://podminky.urs.cz/item/CS_URS_2021_01/894812357</t>
  </si>
  <si>
    <t>55</t>
  </si>
  <si>
    <t>899623151</t>
  </si>
  <si>
    <t>Obetonování potrubí nebo zdiva stok betonem prostým v otevřeném výkopu, beton tř. C 16/20</t>
  </si>
  <si>
    <t>1498793268</t>
  </si>
  <si>
    <t>https://podminky.urs.cz/item/CS_URS_2021_01/899623151</t>
  </si>
  <si>
    <t xml:space="preserve">Poznámka k souboru cen:_x000D_
1. Obetonování zdiva stok ve štole se oceňuje cenami souboru cen 359 31-02 Výplň za rubem cihelného zdiva stok části A 03 tohoto katalogu._x000D_
</t>
  </si>
  <si>
    <t>Ostatní konstrukce a práce, bourání</t>
  </si>
  <si>
    <t>56</t>
  </si>
  <si>
    <t>977151129</t>
  </si>
  <si>
    <t>Jádrové vrty diamantovými korunkami do stavebních materiálů (železobetonu, betonu, cihel, obkladů, dlažeb, kamene) průměru přes 300 do 350 mm</t>
  </si>
  <si>
    <t>1381661696</t>
  </si>
  <si>
    <t>https://podminky.urs.cz/item/CS_URS_2021_01/977151129</t>
  </si>
  <si>
    <t xml:space="preserve">Poznámka k souboru cen:_x000D_
1. V cenách jsou započteny i náklady na rozměření, ukotvení vrtacího stroje, vrtání, opotřebení diamantových vrtacích korunek a spotřebu vody._x000D_
2. V cenách -1211 až -1233 pro dovrchní vrty jsou započteny i náklady na odsátí výplachové vody z vrtu._x000D_
</t>
  </si>
  <si>
    <t>napojení do šachty</t>
  </si>
  <si>
    <t>0,3</t>
  </si>
  <si>
    <t>997</t>
  </si>
  <si>
    <t>Přesun sutě</t>
  </si>
  <si>
    <t>57</t>
  </si>
  <si>
    <t>997013151</t>
  </si>
  <si>
    <t>Vnitrostaveništní doprava suti a vybouraných hmot vodorovně do 50 m svisle s omezením mechanizace pro budovy a haly výšky do 6 m</t>
  </si>
  <si>
    <t>610432767</t>
  </si>
  <si>
    <t>https://podminky.urs.cz/item/CS_URS_2021_01/997013151</t>
  </si>
  <si>
    <t xml:space="preserve">Poznámka k souboru cen:_x000D_
1. V cenách -3111 až -3217 jsou započteny i náklady na:_x000D_
a) vodorovnou dopravu na uvedenou vzdálenost,_x000D_
b) svislou dopravu pro uvedenou výšku budovy,_x000D_
c) naložení na vodorovný dopravní prostředek pro odvoz na skládku nebo meziskládku,_x000D_
d) náklady na rozhrnutí a urovnání suti na dopravním prostředku._x000D_
2. Jestliže se pro svislý přesun použije shoz nebo zařízení investora (např. výtah v budově), užijí se pro ocenění vodorovné dopravy suti ceny -3111 pro budovy a haly výšky do 6 m._x000D_
3. Montáž, demontáž a pronájem shozu se ocení cenami souboru cen 997 01-33 Shoz suti._x000D_
4. Ceny -3151 až -3162 lze použít v případě, kdy dochází ke ztížení dopravy suti např. tím, že není možné instalovat jeřáb._x000D_
</t>
  </si>
  <si>
    <t>58</t>
  </si>
  <si>
    <t>997013501</t>
  </si>
  <si>
    <t>Odvoz suti a vybouraných hmot na skládku nebo meziskládku se složením, na vzdálenost do 1 km</t>
  </si>
  <si>
    <t>475262905</t>
  </si>
  <si>
    <t>https://podminky.urs.cz/item/CS_URS_2021_01/997013501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</si>
  <si>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 souboru cen Odvoz suti a vybouraných hmot z meziskládky na skládku._x000D_
</t>
  </si>
  <si>
    <t>59</t>
  </si>
  <si>
    <t>997013509</t>
  </si>
  <si>
    <t>Odvoz suti a vybouraných hmot na skládku nebo meziskládku se složením, na vzdálenost Příplatek k ceně za každý další i započatý 1 km přes 1 km</t>
  </si>
  <si>
    <t>-1605023247</t>
  </si>
  <si>
    <t>https://podminky.urs.cz/item/CS_URS_2021_01/997013509</t>
  </si>
  <si>
    <t>0,115*19 'Přepočtené koeficientem množství</t>
  </si>
  <si>
    <t>60</t>
  </si>
  <si>
    <t>997013871</t>
  </si>
  <si>
    <t>Poplatek za uložení stavebního odpadu na recyklační skládce (skládkovné) směsného stavebního a demoličního zatříděného do Katalogu odpadů pod kódem 17 09 04</t>
  </si>
  <si>
    <t>1575388042</t>
  </si>
  <si>
    <t>https://podminky.urs.cz/item/CS_URS_2021_01/997013871</t>
  </si>
  <si>
    <t>998</t>
  </si>
  <si>
    <t>Přesun hmot</t>
  </si>
  <si>
    <t>61</t>
  </si>
  <si>
    <t>998275101</t>
  </si>
  <si>
    <t>Přesun hmot pro trubní vedení hloubené z trub kameninových pro kanalizace v otevřeném výkopu dopravní vzdálenost do 15 m</t>
  </si>
  <si>
    <t>-1726919614</t>
  </si>
  <si>
    <t>https://podminky.urs.cz/item/CS_URS_2021_01/998275101</t>
  </si>
  <si>
    <t xml:space="preserve">Poznámka k souboru cen:_x000D_
1. Položky přesunu hmot nelze užít pro zeminu, sypaniny, štěrkopísek, kamenivo ap. Případná manipulace s tímto materiálem se oceňuje souborem cen 162 2.-.... Vodorovné přemístění výkopku nebo sypaniny katalogu 800-1 Zemní práce._x000D_
</t>
  </si>
  <si>
    <t>2 - bourání a oprava komunikace při výstavbě kanalizace</t>
  </si>
  <si>
    <t xml:space="preserve">    5 - Komunikace pozemní</t>
  </si>
  <si>
    <t>113107522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</si>
  <si>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</si>
  <si>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-1242269956</t>
  </si>
  <si>
    <t>https://podminky.urs.cz/item/CS_URS_2021_01/113107522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</si>
  <si>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</si>
  <si>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2*(234,7+49,9-(3,3+26+24+9,5+7,5+7,5))</t>
  </si>
  <si>
    <t>113107524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</si>
  <si>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300 do 400 mm</t>
  </si>
  <si>
    <t>-1628829810</t>
  </si>
  <si>
    <t>https://podminky.urs.cz/item/CS_URS_2021_01/113107524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</si>
  <si>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</si>
  <si>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</si>
  <si>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255776161</t>
  </si>
  <si>
    <t>https://podminky.urs.cz/item/CS_URS_2021_01/113107543</t>
  </si>
  <si>
    <t>1,5*(3,3+26+24+9,5)</t>
  </si>
  <si>
    <t>přípojky</t>
  </si>
  <si>
    <t>1,5*(7,5+7,5)</t>
  </si>
  <si>
    <t>113154123</t>
  </si>
  <si>
    <t>Frézování živičného podkladu nebo krytu s naložením na dopravní prostředek plochy do 500 m2 bez překážek v trase pruhu šířky přes 0,5 m do 1 m, tloušťky vrstvy 50 mm</t>
  </si>
  <si>
    <t>26098356</t>
  </si>
  <si>
    <t>https://podminky.urs.cz/item/CS_URS_2021_01/113154123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</si>
  <si>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</si>
  <si>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2*(3,3+26+24+9,5)</t>
  </si>
  <si>
    <t>2,0*(7,5+7,5)</t>
  </si>
  <si>
    <t>Komunikace pozemní</t>
  </si>
  <si>
    <t>564911411</t>
  </si>
  <si>
    <t>Podklad nebo podsyp z asfaltového recyklátu s rozprostřením a zhutněním, po zhutnění tl. 50 mm</t>
  </si>
  <si>
    <t>23107322</t>
  </si>
  <si>
    <t>https://podminky.urs.cz/item/CS_URS_2021_01/564911411</t>
  </si>
  <si>
    <t>564911511</t>
  </si>
  <si>
    <t>Podklad nebo podsyp z R-materiálu s rozprostřením a zhutněním, po zhutnění tl. 50 mm</t>
  </si>
  <si>
    <t>972572814</t>
  </si>
  <si>
    <t>https://podminky.urs.cz/item/CS_URS_2021_01/564911511</t>
  </si>
  <si>
    <t>566901253</t>
  </si>
  <si>
    <t>Vyspravení podkladu po překopech inženýrských sítí plochy přes 15 m2 s rozprostřením a zhutněním recyklátem tl. 200 mm</t>
  </si>
  <si>
    <t>1300327457</t>
  </si>
  <si>
    <t>https://podminky.urs.cz/item/CS_URS_2021_01/566901253</t>
  </si>
  <si>
    <t>116,700*2</t>
  </si>
  <si>
    <t>štěrkové plochy podél komunikace</t>
  </si>
  <si>
    <t>413,600</t>
  </si>
  <si>
    <t>572341111</t>
  </si>
  <si>
    <t>Vyspravení krytu komunikací po překopech inženýrských sítí plochy přes 15 m2 asfaltovým betonem ACO (AB), po zhutnění tl. přes 30 do 50 mm</t>
  </si>
  <si>
    <t>-329798877</t>
  </si>
  <si>
    <t>https://podminky.urs.cz/item/CS_URS_2021_01/572341111</t>
  </si>
  <si>
    <t xml:space="preserve">Poznámka k souboru cen:_x000D_
1. Ceny jsou určeny pro vyspravení krytů po překopech pro inženýrské sítě trvalé i dočasné (předepíše-li to projekt)._x000D_
2. Ceny jsou určeny pouze pro případy havárií, přeložek nebo běžných oprav inženýrských sítí._x000D_
3. Ceny nelze použít v rámci výstavby nových inženýrských sítí._x000D_
4. V cenách nejsou započteny náklady na:_x000D_
a) postřik živičný spojovací, který se oceňuje cenami souboru cen 573 2.-11 Postřik živičný spojovací části A 01 tohoto katalogu,_x000D_
b) zdrsňovací posyp, který se oceňuje cenami 578 90-112 Zdrsňovací posyp litého asfaltu z kameniva drobného drceného obaleného asfaltem při překopech inženýrských sítí, 572 40-41 Posyp živičného podkladu nebo krytu části C 01 tohoto katalogu._x000D_
</t>
  </si>
  <si>
    <t>573191111</t>
  </si>
  <si>
    <t>Postřik infiltrační kationaktivní emulzí v množství 1,00 kg/m2</t>
  </si>
  <si>
    <t>-1554720099</t>
  </si>
  <si>
    <t>https://podminky.urs.cz/item/CS_URS_2021_01/573191111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</si>
  <si>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</si>
  <si>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573211112</t>
  </si>
  <si>
    <t>Postřik spojovací PS bez posypu kamenivem z asfaltu silničního, v množství 0,70 kg/m2</t>
  </si>
  <si>
    <t>1710676009</t>
  </si>
  <si>
    <t>https://podminky.urs.cz/item/CS_URS_2021_01/573211112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</si>
  <si>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</si>
  <si>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</si>
  <si>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1267933750</t>
  </si>
  <si>
    <t>https://podminky.urs.cz/item/CS_URS_2021_01/919732211</t>
  </si>
  <si>
    <t xml:space="preserve">Poznámka k souboru cen:_x000D_
1. V cenách jsou započteny i náklady na vyčištění spár, na impregnaci a zalití spár včetně dodání hmot._x000D_
</t>
  </si>
  <si>
    <t>919735113</t>
  </si>
  <si>
    <t>Řezání stávajícího živičného krytu nebo podkladu hloubky přes 100 do 150 mm</t>
  </si>
  <si>
    <t>-1577129566</t>
  </si>
  <si>
    <t>https://podminky.urs.cz/item/CS_URS_2021_01/919735113</t>
  </si>
  <si>
    <t xml:space="preserve">Poznámka k souboru cen:_x000D_
1. V cenách jsou započteny i náklady na spotřebu vody._x000D_
</t>
  </si>
  <si>
    <t>2*(7,5+7,5)</t>
  </si>
  <si>
    <t>997221551</t>
  </si>
  <si>
    <t>Vodorovná doprava suti bez naložení, ale se složením a s hrubým urovnáním ze sypkých materiálů, na vzdálenost do 1 km</t>
  </si>
  <si>
    <t>688529611</t>
  </si>
  <si>
    <t>https://podminky.urs.cz/item/CS_URS_2021_01/997221551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</si>
  <si>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</si>
  <si>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997221559</t>
  </si>
  <si>
    <t>Vodorovná doprava suti bez naložení, ale se složením a s hrubým urovnáním Příplatek k ceně za každý další i započatý 1 km přes 1 km</t>
  </si>
  <si>
    <t>961359027</t>
  </si>
  <si>
    <t>https://podminky.urs.cz/item/CS_URS_2021_01/997221559</t>
  </si>
  <si>
    <t>997221611</t>
  </si>
  <si>
    <t>Nakládání na dopravní prostředky pro vodorovnou dopravu suti</t>
  </si>
  <si>
    <t>1899412957</t>
  </si>
  <si>
    <t>https://podminky.urs.cz/item/CS_URS_2021_01/997221611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</si>
  <si>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</si>
  <si>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997221873</t>
  </si>
  <si>
    <t>-1523842440</t>
  </si>
  <si>
    <t>https://podminky.urs.cz/item/CS_URS_2021_01/997221873</t>
  </si>
  <si>
    <t>997221875</t>
  </si>
  <si>
    <t>Poplatek za uložení stavebního odpadu na recyklační skládce (skládkovné) asfaltového bez obsahu dehtu zatříděného do Katalogu odpadů pod kódem 17 03 02</t>
  </si>
  <si>
    <t>1068272497</t>
  </si>
  <si>
    <t>https://podminky.urs.cz/item/CS_URS_2021_01/997221875</t>
  </si>
  <si>
    <t>122,457-67,686</t>
  </si>
  <si>
    <t>998225111</t>
  </si>
  <si>
    <t>Přesun hmot pro komunikace s krytem z kameniva, monolitickým betonovým nebo živičným dopravní vzdálenost do 200 m jakékoliv délky objektu</t>
  </si>
  <si>
    <t>1658134011</t>
  </si>
  <si>
    <t>https://podminky.urs.cz/item/CS_URS_2021_01/998225111</t>
  </si>
  <si>
    <t xml:space="preserve">Poznámka k souboru cen:_x000D_
1. Ceny lze použít i pro plochy letišť s krytem monolitickým betonovým nebo živičným._x000D_
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</si>
  <si>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</si>
  <si>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</si>
  <si>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</si>
  <si>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</si>
  <si>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</si>
  <si>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</si>
  <si>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</si>
  <si>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</si>
  <si>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</si>
  <si>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012002000</t>
  </si>
  <si>
    <t>Geodetické práce</t>
  </si>
  <si>
    <t>kpl</t>
  </si>
  <si>
    <t>1024</t>
  </si>
  <si>
    <t>-375874772</t>
  </si>
  <si>
    <t>https://podminky.urs.cz/item/CS_URS_2021_01/012002000</t>
  </si>
  <si>
    <t xml:space="preserve">Poznámka k souboru cen:_x000D_
1. Více informací o volbě, obsahu a způsobu ocenění jednotlivých titulů viz příslušné Přílohy 01 až 09._x000D_
</t>
  </si>
  <si>
    <t>013244000</t>
  </si>
  <si>
    <t>Dokumentace pro provádění stavby</t>
  </si>
  <si>
    <t>622486002</t>
  </si>
  <si>
    <t>https://podminky.urs.cz/item/CS_URS_2021_01/013244000</t>
  </si>
  <si>
    <t xml:space="preserve">Poznámka k souboru cen:_x000D_
1. Více informací o volbě, obsahu a způsobu ocenění jednotlivých titulů viz Příloha 01 Průzkumné, geodetické a projektové práce._x000D_
</t>
  </si>
  <si>
    <t>013254000</t>
  </si>
  <si>
    <t>Dokumentace skutečného provedení stavby</t>
  </si>
  <si>
    <t>-592902032</t>
  </si>
  <si>
    <t>https://podminky.urs.cz/item/CS_URS_2021_01/013254000</t>
  </si>
  <si>
    <t>VRN3</t>
  </si>
  <si>
    <t>Zařízení staveniště</t>
  </si>
  <si>
    <t>030001000</t>
  </si>
  <si>
    <t>-1125908761</t>
  </si>
  <si>
    <t>https://podminky.urs.cz/item/CS_URS_2021_01/030001000</t>
  </si>
  <si>
    <t>034503000</t>
  </si>
  <si>
    <t>Informační tabule na staveništi</t>
  </si>
  <si>
    <t>-1564221489</t>
  </si>
  <si>
    <t>https://podminky.urs.cz/item/CS_URS_2021_01/034503000</t>
  </si>
  <si>
    <t xml:space="preserve">Poznámka k souboru cen:_x000D_
1. Více informací o volbě, obsahu a způsobu ocenění jednotlivých titulů viz Příloha 03 Zařízení staveniště._x000D_
</t>
  </si>
  <si>
    <t>VRN4</t>
  </si>
  <si>
    <t>Inženýrská činnost</t>
  </si>
  <si>
    <t>042503000</t>
  </si>
  <si>
    <t>Plán BOZP na staveništi</t>
  </si>
  <si>
    <t>354349180</t>
  </si>
  <si>
    <t>https://podminky.urs.cz/item/CS_URS_2021_01/042503000</t>
  </si>
  <si>
    <t xml:space="preserve">Poznámka k souboru cen:_x000D_
1. Více informací o volbě, obsahu a způsobu ocenění jednotlivých titulů viz Příloha 04 Inženýrská činnost._x000D_
</t>
  </si>
  <si>
    <t>043154000</t>
  </si>
  <si>
    <t>Zkoušky hutnicí</t>
  </si>
  <si>
    <t>-667322730</t>
  </si>
  <si>
    <t>https://podminky.urs.cz/item/CS_URS_2021_01/043154000</t>
  </si>
  <si>
    <t>VRN7</t>
  </si>
  <si>
    <t>Provozní vlivy</t>
  </si>
  <si>
    <t>072103001</t>
  </si>
  <si>
    <t>Projednání DIO a zajištění DIR komunikace II.a III. třídy</t>
  </si>
  <si>
    <t>1601274371</t>
  </si>
  <si>
    <t>https://podminky.urs.cz/item/CS_URS_2021_01/072103001</t>
  </si>
  <si>
    <t xml:space="preserve">Poznámka k souboru cen:_x000D_
1. Více informací o volbě, obsahu a způsobu ocenění jednotlivých titulů viz Příloha 07 Provozní vlivy._x000D_
</t>
  </si>
  <si>
    <t>072103011</t>
  </si>
  <si>
    <t>Zajištění DIO komunikace II. a III. třídy - jednoduché el. vedení</t>
  </si>
  <si>
    <t>2103482059</t>
  </si>
  <si>
    <t>https://podminky.urs.cz/item/CS_URS_2021_01/072103011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</si>
  <si>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</si>
  <si>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</si>
  <si>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</si>
  <si>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</si>
  <si>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</si>
  <si>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</si>
  <si>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</si>
  <si>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</si>
  <si>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</si>
  <si>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</si>
  <si>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</si>
  <si>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</si>
  <si>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</si>
  <si>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</si>
  <si>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</si>
  <si>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</si>
  <si>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</si>
  <si>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</si>
  <si>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</si>
  <si>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</si>
  <si>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</si>
  <si>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</si>
  <si>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</si>
  <si>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</si>
  <si>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</si>
  <si>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</si>
  <si>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</si>
  <si>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</si>
  <si>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</si>
  <si>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</si>
  <si>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</si>
  <si>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</si>
  <si>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</si>
  <si>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</si>
  <si>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</si>
  <si>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</si>
  <si>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</si>
  <si>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</si>
  <si>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</si>
  <si>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</si>
  <si>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</si>
  <si>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</si>
  <si>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</si>
  <si>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</si>
  <si>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</si>
  <si>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</si>
  <si>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</si>
  <si>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</si>
  <si>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</si>
  <si>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</si>
  <si>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</si>
  <si>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</si>
  <si>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</si>
  <si>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</si>
  <si>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</si>
  <si>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</si>
  <si>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</si>
  <si>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</si>
  <si>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</si>
  <si>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</si>
  <si>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</si>
  <si>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</si>
  <si>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</si>
  <si>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</si>
  <si>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</si>
  <si>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</si>
  <si>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</si>
  <si>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</si>
  <si>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</si>
  <si>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</si>
  <si>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</si>
  <si>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</si>
  <si>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</si>
  <si>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</si>
  <si>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</si>
  <si>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</si>
  <si>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</si>
  <si>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</si>
  <si>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</si>
  <si>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</si>
  <si>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</si>
  <si>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</si>
  <si>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</si>
  <si>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</si>
  <si>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</si>
  <si>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</si>
  <si>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</si>
  <si>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</si>
  <si>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</si>
  <si>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</si>
  <si>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</si>
  <si>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</si>
  <si>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</si>
  <si>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</si>
  <si>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</si>
  <si>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</si>
  <si>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</si>
  <si>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</si>
  <si>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</si>
  <si>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</si>
  <si>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</si>
  <si>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</si>
  <si>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</si>
  <si>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</si>
  <si>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</si>
  <si>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</si>
  <si>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</si>
  <si>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</si>
  <si>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</si>
  <si>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</si>
  <si>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</si>
  <si>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</si>
  <si>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</si>
  <si>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</si>
  <si>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</si>
  <si>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</si>
  <si>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</si>
  <si>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</si>
  <si>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</si>
  <si>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</si>
  <si>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</si>
  <si>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</si>
  <si>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</si>
  <si>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</si>
  <si>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</si>
  <si>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</si>
  <si>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</si>
  <si>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</si>
  <si>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</si>
  <si>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</si>
  <si>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</si>
  <si>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</si>
  <si>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</si>
  <si>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</si>
  <si>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</si>
  <si>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</si>
  <si>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</si>
  <si>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</si>
  <si>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</si>
  <si>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</si>
  <si>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</si>
  <si>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</si>
  <si>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</si>
  <si>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</si>
  <si>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</si>
  <si>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</si>
  <si>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</si>
  <si>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</si>
  <si>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</si>
  <si>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</si>
  <si>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</si>
  <si>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</si>
  <si>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</si>
  <si>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</si>
  <si>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</si>
  <si>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</si>
  <si>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</si>
  <si>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</si>
  <si>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</si>
  <si>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</si>
  <si>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</si>
  <si>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</si>
  <si>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</si>
  <si>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</si>
  <si>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</si>
  <si>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</si>
  <si>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</si>
  <si>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</si>
  <si>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</si>
  <si>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</si>
  <si>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</si>
  <si>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</si>
  <si>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</si>
  <si>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</si>
  <si>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</si>
  <si>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</si>
  <si>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</si>
  <si>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</si>
  <si>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</si>
  <si>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</si>
  <si>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</si>
  <si>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</si>
  <si>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</si>
  <si>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</si>
  <si>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</si>
  <si>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</si>
  <si>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trouba kameninová glazovaná zkrácená bez hrdla DN 300 dl 60(75)cm třída 240 spojovací systém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</si>
</sst>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151101112" TargetMode="External"/><Relationship Id="rId18" Type="http://schemas.openxmlformats.org/officeDocument/2006/relationships/hyperlink" Target="https://podminky.urs.cz/item/CS_URS_2021_01/174151101" TargetMode="External"/><Relationship Id="rId26" Type="http://schemas.openxmlformats.org/officeDocument/2006/relationships/hyperlink" Target="https://podminky.urs.cz/item/CS_URS_2021_01/59224011" TargetMode="External"/><Relationship Id="rId39" Type="http://schemas.openxmlformats.org/officeDocument/2006/relationships/hyperlink" Target="https://podminky.urs.cz/item/CS_URS_2021_01/837372221" TargetMode="External"/><Relationship Id="rId21" Type="http://schemas.openxmlformats.org/officeDocument/2006/relationships/hyperlink" Target="https://podminky.urs.cz/item/CS_URS_2021_01/58331200" TargetMode="External"/><Relationship Id="rId34" Type="http://schemas.openxmlformats.org/officeDocument/2006/relationships/hyperlink" Target="https://podminky.urs.cz/item/CS_URS_2021_01/59710879" TargetMode="External"/><Relationship Id="rId42" Type="http://schemas.openxmlformats.org/officeDocument/2006/relationships/hyperlink" Target="https://podminky.urs.cz/item/CS_URS_2021_01/892381111" TargetMode="External"/><Relationship Id="rId47" Type="http://schemas.openxmlformats.org/officeDocument/2006/relationships/hyperlink" Target="https://podminky.urs.cz/item/CS_URS_2021_01/59224066" TargetMode="External"/><Relationship Id="rId50" Type="http://schemas.openxmlformats.org/officeDocument/2006/relationships/hyperlink" Target="https://podminky.urs.cz/item/CS_URS_2021_01/28661935" TargetMode="External"/><Relationship Id="rId55" Type="http://schemas.openxmlformats.org/officeDocument/2006/relationships/hyperlink" Target="https://podminky.urs.cz/item/CS_URS_2021_01/899623151" TargetMode="External"/><Relationship Id="rId7" Type="http://schemas.openxmlformats.org/officeDocument/2006/relationships/hyperlink" Target="https://podminky.urs.cz/item/CS_URS_2021_01/119004112" TargetMode="External"/><Relationship Id="rId2" Type="http://schemas.openxmlformats.org/officeDocument/2006/relationships/hyperlink" Target="https://podminky.urs.cz/item/CS_URS_2021_01/119002121" TargetMode="External"/><Relationship Id="rId16" Type="http://schemas.openxmlformats.org/officeDocument/2006/relationships/hyperlink" Target="https://podminky.urs.cz/item/CS_URS_2021_01/171201231" TargetMode="External"/><Relationship Id="rId20" Type="http://schemas.openxmlformats.org/officeDocument/2006/relationships/hyperlink" Target="https://podminky.urs.cz/item/CS_URS_2021_01/175151101" TargetMode="External"/><Relationship Id="rId29" Type="http://schemas.openxmlformats.org/officeDocument/2006/relationships/hyperlink" Target="https://podminky.urs.cz/item/CS_URS_2021_01/831312121" TargetMode="External"/><Relationship Id="rId41" Type="http://schemas.openxmlformats.org/officeDocument/2006/relationships/hyperlink" Target="https://podminky.urs.cz/item/CS_URS_2021_01/892351111" TargetMode="External"/><Relationship Id="rId54" Type="http://schemas.openxmlformats.org/officeDocument/2006/relationships/hyperlink" Target="https://podminky.urs.cz/item/CS_URS_2021_01/894812357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podminky.urs.cz/item/CS_URS_2021_01/119001405" TargetMode="External"/><Relationship Id="rId6" Type="http://schemas.openxmlformats.org/officeDocument/2006/relationships/hyperlink" Target="https://podminky.urs.cz/item/CS_URS_2021_01/119004111" TargetMode="External"/><Relationship Id="rId11" Type="http://schemas.openxmlformats.org/officeDocument/2006/relationships/hyperlink" Target="https://podminky.urs.cz/item/CS_URS_2021_01/151101102" TargetMode="External"/><Relationship Id="rId24" Type="http://schemas.openxmlformats.org/officeDocument/2006/relationships/hyperlink" Target="https://podminky.urs.cz/item/CS_URS_2021_01/452112111" TargetMode="External"/><Relationship Id="rId32" Type="http://schemas.openxmlformats.org/officeDocument/2006/relationships/hyperlink" Target="https://podminky.urs.cz/item/CS_URS_2021_01/831372121" TargetMode="External"/><Relationship Id="rId37" Type="http://schemas.openxmlformats.org/officeDocument/2006/relationships/hyperlink" Target="https://podminky.urs.cz/item/CS_URS_2021_01/837371221" TargetMode="External"/><Relationship Id="rId40" Type="http://schemas.openxmlformats.org/officeDocument/2006/relationships/hyperlink" Target="https://podminky.urs.cz/item/CS_URS_2021_01/59711877" TargetMode="External"/><Relationship Id="rId45" Type="http://schemas.openxmlformats.org/officeDocument/2006/relationships/hyperlink" Target="https://podminky.urs.cz/item/CS_URS_2021_01/59224070" TargetMode="External"/><Relationship Id="rId53" Type="http://schemas.openxmlformats.org/officeDocument/2006/relationships/hyperlink" Target="https://podminky.urs.cz/item/CS_URS_2021_01/894812339" TargetMode="External"/><Relationship Id="rId58" Type="http://schemas.openxmlformats.org/officeDocument/2006/relationships/hyperlink" Target="https://podminky.urs.cz/item/CS_URS_2021_01/997013501" TargetMode="External"/><Relationship Id="rId5" Type="http://schemas.openxmlformats.org/officeDocument/2006/relationships/hyperlink" Target="https://podminky.urs.cz/item/CS_URS_2021_01/119003132" TargetMode="External"/><Relationship Id="rId15" Type="http://schemas.openxmlformats.org/officeDocument/2006/relationships/hyperlink" Target="https://podminky.urs.cz/item/CS_URS_2021_01/162751119" TargetMode="External"/><Relationship Id="rId23" Type="http://schemas.openxmlformats.org/officeDocument/2006/relationships/hyperlink" Target="https://podminky.urs.cz/item/CS_URS_2021_01/451573111" TargetMode="External"/><Relationship Id="rId28" Type="http://schemas.openxmlformats.org/officeDocument/2006/relationships/hyperlink" Target="https://podminky.urs.cz/item/CS_URS_2021_01/831263195" TargetMode="External"/><Relationship Id="rId36" Type="http://schemas.openxmlformats.org/officeDocument/2006/relationships/hyperlink" Target="https://podminky.urs.cz/item/CS_URS_2021_01/59711870" TargetMode="External"/><Relationship Id="rId49" Type="http://schemas.openxmlformats.org/officeDocument/2006/relationships/hyperlink" Target="https://podminky.urs.cz/item/CS_URS_2021_01/899104112" TargetMode="External"/><Relationship Id="rId57" Type="http://schemas.openxmlformats.org/officeDocument/2006/relationships/hyperlink" Target="https://podminky.urs.cz/item/CS_URS_2021_01/997013151" TargetMode="External"/><Relationship Id="rId61" Type="http://schemas.openxmlformats.org/officeDocument/2006/relationships/hyperlink" Target="https://podminky.urs.cz/item/CS_URS_2021_01/998275101" TargetMode="External"/><Relationship Id="rId10" Type="http://schemas.openxmlformats.org/officeDocument/2006/relationships/hyperlink" Target="https://podminky.urs.cz/item/CS_URS_2021_01/151101101" TargetMode="External"/><Relationship Id="rId19" Type="http://schemas.openxmlformats.org/officeDocument/2006/relationships/hyperlink" Target="https://podminky.urs.cz/item/CS_URS_2021_01/58344197" TargetMode="External"/><Relationship Id="rId31" Type="http://schemas.openxmlformats.org/officeDocument/2006/relationships/hyperlink" Target="https://podminky.urs.cz/item/CS_URS_2021_01/59710872" TargetMode="External"/><Relationship Id="rId44" Type="http://schemas.openxmlformats.org/officeDocument/2006/relationships/hyperlink" Target="https://podminky.urs.cz/item/CS_URS_2021_01/59224062" TargetMode="External"/><Relationship Id="rId52" Type="http://schemas.openxmlformats.org/officeDocument/2006/relationships/hyperlink" Target="https://podminky.urs.cz/item/CS_URS_2021_01/894812333" TargetMode="External"/><Relationship Id="rId60" Type="http://schemas.openxmlformats.org/officeDocument/2006/relationships/hyperlink" Target="https://podminky.urs.cz/item/CS_URS_2021_01/997013871" TargetMode="External"/><Relationship Id="rId4" Type="http://schemas.openxmlformats.org/officeDocument/2006/relationships/hyperlink" Target="https://podminky.urs.cz/item/CS_URS_2021_01/119003131" TargetMode="External"/><Relationship Id="rId9" Type="http://schemas.openxmlformats.org/officeDocument/2006/relationships/hyperlink" Target="https://podminky.urs.cz/item/CS_URS_2021_01/139001101" TargetMode="External"/><Relationship Id="rId14" Type="http://schemas.openxmlformats.org/officeDocument/2006/relationships/hyperlink" Target="https://podminky.urs.cz/item/CS_URS_2021_01/162751117" TargetMode="External"/><Relationship Id="rId22" Type="http://schemas.openxmlformats.org/officeDocument/2006/relationships/hyperlink" Target="https://podminky.urs.cz/item/CS_URS_2021_01/451541111" TargetMode="External"/><Relationship Id="rId27" Type="http://schemas.openxmlformats.org/officeDocument/2006/relationships/hyperlink" Target="https://podminky.urs.cz/item/CS_URS_2021_01/452311141" TargetMode="External"/><Relationship Id="rId30" Type="http://schemas.openxmlformats.org/officeDocument/2006/relationships/hyperlink" Target="https://podminky.urs.cz/item/CS_URS_2021_01/59710632" TargetMode="External"/><Relationship Id="rId35" Type="http://schemas.openxmlformats.org/officeDocument/2006/relationships/hyperlink" Target="https://podminky.urs.cz/item/CS_URS_2021_01/837312221" TargetMode="External"/><Relationship Id="rId43" Type="http://schemas.openxmlformats.org/officeDocument/2006/relationships/hyperlink" Target="https://podminky.urs.cz/item/CS_URS_2021_01/894411121" TargetMode="External"/><Relationship Id="rId48" Type="http://schemas.openxmlformats.org/officeDocument/2006/relationships/hyperlink" Target="https://podminky.urs.cz/item/CS_URS_2021_01/59224312" TargetMode="External"/><Relationship Id="rId56" Type="http://schemas.openxmlformats.org/officeDocument/2006/relationships/hyperlink" Target="https://podminky.urs.cz/item/CS_URS_2021_01/977151129" TargetMode="External"/><Relationship Id="rId8" Type="http://schemas.openxmlformats.org/officeDocument/2006/relationships/hyperlink" Target="https://podminky.urs.cz/item/CS_URS_2021_01/132254205" TargetMode="External"/><Relationship Id="rId51" Type="http://schemas.openxmlformats.org/officeDocument/2006/relationships/hyperlink" Target="https://podminky.urs.cz/item/CS_URS_2021_01/894812311" TargetMode="External"/><Relationship Id="rId3" Type="http://schemas.openxmlformats.org/officeDocument/2006/relationships/hyperlink" Target="https://podminky.urs.cz/item/CS_URS_2021_01/119002122" TargetMode="External"/><Relationship Id="rId12" Type="http://schemas.openxmlformats.org/officeDocument/2006/relationships/hyperlink" Target="https://podminky.urs.cz/item/CS_URS_2021_01/151101111" TargetMode="External"/><Relationship Id="rId17" Type="http://schemas.openxmlformats.org/officeDocument/2006/relationships/hyperlink" Target="https://podminky.urs.cz/item/CS_URS_2021_01/171251201" TargetMode="External"/><Relationship Id="rId25" Type="http://schemas.openxmlformats.org/officeDocument/2006/relationships/hyperlink" Target="https://podminky.urs.cz/item/CS_URS_2021_01/59224013" TargetMode="External"/><Relationship Id="rId33" Type="http://schemas.openxmlformats.org/officeDocument/2006/relationships/hyperlink" Target="https://podminky.urs.cz/item/CS_URS_2021_01/59710707" TargetMode="External"/><Relationship Id="rId38" Type="http://schemas.openxmlformats.org/officeDocument/2006/relationships/hyperlink" Target="https://podminky.urs.cz/item/CS_URS_2021_01/59711770" TargetMode="External"/><Relationship Id="rId46" Type="http://schemas.openxmlformats.org/officeDocument/2006/relationships/hyperlink" Target="https://podminky.urs.cz/item/CS_URS_2021_01/59224068" TargetMode="External"/><Relationship Id="rId59" Type="http://schemas.openxmlformats.org/officeDocument/2006/relationships/hyperlink" Target="https://podminky.urs.cz/item/CS_URS_2021_01/99701350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572341111" TargetMode="External"/><Relationship Id="rId13" Type="http://schemas.openxmlformats.org/officeDocument/2006/relationships/hyperlink" Target="https://podminky.urs.cz/item/CS_URS_2021_01/997221551" TargetMode="External"/><Relationship Id="rId18" Type="http://schemas.openxmlformats.org/officeDocument/2006/relationships/hyperlink" Target="https://podminky.urs.cz/item/CS_URS_2021_01/998225111" TargetMode="External"/><Relationship Id="rId3" Type="http://schemas.openxmlformats.org/officeDocument/2006/relationships/hyperlink" Target="https://podminky.urs.cz/item/CS_URS_2021_01/113107543" TargetMode="External"/><Relationship Id="rId7" Type="http://schemas.openxmlformats.org/officeDocument/2006/relationships/hyperlink" Target="https://podminky.urs.cz/item/CS_URS_2021_01/566901253" TargetMode="External"/><Relationship Id="rId12" Type="http://schemas.openxmlformats.org/officeDocument/2006/relationships/hyperlink" Target="https://podminky.urs.cz/item/CS_URS_2021_01/919735113" TargetMode="External"/><Relationship Id="rId17" Type="http://schemas.openxmlformats.org/officeDocument/2006/relationships/hyperlink" Target="https://podminky.urs.cz/item/CS_URS_2021_01/997221875" TargetMode="External"/><Relationship Id="rId2" Type="http://schemas.openxmlformats.org/officeDocument/2006/relationships/hyperlink" Target="https://podminky.urs.cz/item/CS_URS_2021_01/113107524" TargetMode="External"/><Relationship Id="rId16" Type="http://schemas.openxmlformats.org/officeDocument/2006/relationships/hyperlink" Target="https://podminky.urs.cz/item/CS_URS_2021_01/997221873" TargetMode="External"/><Relationship Id="rId1" Type="http://schemas.openxmlformats.org/officeDocument/2006/relationships/hyperlink" Target="https://podminky.urs.cz/item/CS_URS_2021_01/113107522" TargetMode="External"/><Relationship Id="rId6" Type="http://schemas.openxmlformats.org/officeDocument/2006/relationships/hyperlink" Target="https://podminky.urs.cz/item/CS_URS_2021_01/564911511" TargetMode="External"/><Relationship Id="rId11" Type="http://schemas.openxmlformats.org/officeDocument/2006/relationships/hyperlink" Target="https://podminky.urs.cz/item/CS_URS_2021_01/919732211" TargetMode="External"/><Relationship Id="rId5" Type="http://schemas.openxmlformats.org/officeDocument/2006/relationships/hyperlink" Target="https://podminky.urs.cz/item/CS_URS_2021_01/564911411" TargetMode="External"/><Relationship Id="rId15" Type="http://schemas.openxmlformats.org/officeDocument/2006/relationships/hyperlink" Target="https://podminky.urs.cz/item/CS_URS_2021_01/997221611" TargetMode="External"/><Relationship Id="rId10" Type="http://schemas.openxmlformats.org/officeDocument/2006/relationships/hyperlink" Target="https://podminky.urs.cz/item/CS_URS_2021_01/573211112" TargetMode="External"/><Relationship Id="rId19" Type="http://schemas.openxmlformats.org/officeDocument/2006/relationships/drawing" Target="../drawings/drawing3.xml"/><Relationship Id="rId4" Type="http://schemas.openxmlformats.org/officeDocument/2006/relationships/hyperlink" Target="https://podminky.urs.cz/item/CS_URS_2021_01/113154123" TargetMode="External"/><Relationship Id="rId9" Type="http://schemas.openxmlformats.org/officeDocument/2006/relationships/hyperlink" Target="https://podminky.urs.cz/item/CS_URS_2021_01/573191111" TargetMode="External"/><Relationship Id="rId14" Type="http://schemas.openxmlformats.org/officeDocument/2006/relationships/hyperlink" Target="https://podminky.urs.cz/item/CS_URS_2021_01/99722155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072103001" TargetMode="External"/><Relationship Id="rId3" Type="http://schemas.openxmlformats.org/officeDocument/2006/relationships/hyperlink" Target="https://podminky.urs.cz/item/CS_URS_2021_01/013254000" TargetMode="External"/><Relationship Id="rId7" Type="http://schemas.openxmlformats.org/officeDocument/2006/relationships/hyperlink" Target="https://podminky.urs.cz/item/CS_URS_2021_01/043154000" TargetMode="External"/><Relationship Id="rId2" Type="http://schemas.openxmlformats.org/officeDocument/2006/relationships/hyperlink" Target="https://podminky.urs.cz/item/CS_URS_2021_01/013244000" TargetMode="External"/><Relationship Id="rId1" Type="http://schemas.openxmlformats.org/officeDocument/2006/relationships/hyperlink" Target="https://podminky.urs.cz/item/CS_URS_2021_01/012002000" TargetMode="External"/><Relationship Id="rId6" Type="http://schemas.openxmlformats.org/officeDocument/2006/relationships/hyperlink" Target="https://podminky.urs.cz/item/CS_URS_2021_01/042503000" TargetMode="External"/><Relationship Id="rId5" Type="http://schemas.openxmlformats.org/officeDocument/2006/relationships/hyperlink" Target="https://podminky.urs.cz/item/CS_URS_2021_01/034503000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podminky.urs.cz/item/CS_URS_2021_01/030001000" TargetMode="External"/><Relationship Id="rId9" Type="http://schemas.openxmlformats.org/officeDocument/2006/relationships/hyperlink" Target="https://podminky.urs.cz/item/CS_URS_2021_01/0721030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4" t="s">
        <v>14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4"/>
      <c r="AQ5" s="24"/>
      <c r="AR5" s="22"/>
      <c r="BE5" s="36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6" t="s">
        <v>17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4"/>
      <c r="AQ6" s="24"/>
      <c r="AR6" s="22"/>
      <c r="BE6" s="36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6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2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62"/>
      <c r="BS13" s="19" t="s">
        <v>6</v>
      </c>
    </row>
    <row r="14" spans="1:74" ht="12.75">
      <c r="B14" s="23"/>
      <c r="C14" s="24"/>
      <c r="D14" s="24"/>
      <c r="E14" s="367" t="s">
        <v>29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6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2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62"/>
      <c r="BS17" s="19" t="s">
        <v>31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2"/>
      <c r="BS18" s="19" t="s">
        <v>6</v>
      </c>
    </row>
    <row r="19" spans="1:71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6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35</v>
      </c>
      <c r="AO20" s="24"/>
      <c r="AP20" s="24"/>
      <c r="AQ20" s="24"/>
      <c r="AR20" s="22"/>
      <c r="BE20" s="36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2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2"/>
    </row>
    <row r="23" spans="1:71" s="1" customFormat="1" ht="47.25" customHeight="1">
      <c r="B23" s="23"/>
      <c r="C23" s="24"/>
      <c r="D23" s="24"/>
      <c r="E23" s="369" t="s">
        <v>37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24"/>
      <c r="AP23" s="24"/>
      <c r="AQ23" s="24"/>
      <c r="AR23" s="22"/>
      <c r="BE23" s="36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2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0">
        <f>ROUND(AG54,2)</f>
        <v>0</v>
      </c>
      <c r="AL26" s="371"/>
      <c r="AM26" s="371"/>
      <c r="AN26" s="371"/>
      <c r="AO26" s="371"/>
      <c r="AP26" s="38"/>
      <c r="AQ26" s="38"/>
      <c r="AR26" s="41"/>
      <c r="BE26" s="36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2" t="s">
        <v>39</v>
      </c>
      <c r="M28" s="372"/>
      <c r="N28" s="372"/>
      <c r="O28" s="372"/>
      <c r="P28" s="372"/>
      <c r="Q28" s="38"/>
      <c r="R28" s="38"/>
      <c r="S28" s="38"/>
      <c r="T28" s="38"/>
      <c r="U28" s="38"/>
      <c r="V28" s="38"/>
      <c r="W28" s="372" t="s">
        <v>40</v>
      </c>
      <c r="X28" s="372"/>
      <c r="Y28" s="372"/>
      <c r="Z28" s="372"/>
      <c r="AA28" s="372"/>
      <c r="AB28" s="372"/>
      <c r="AC28" s="372"/>
      <c r="AD28" s="372"/>
      <c r="AE28" s="372"/>
      <c r="AF28" s="38"/>
      <c r="AG28" s="38"/>
      <c r="AH28" s="38"/>
      <c r="AI28" s="38"/>
      <c r="AJ28" s="38"/>
      <c r="AK28" s="372" t="s">
        <v>41</v>
      </c>
      <c r="AL28" s="372"/>
      <c r="AM28" s="372"/>
      <c r="AN28" s="372"/>
      <c r="AO28" s="372"/>
      <c r="AP28" s="38"/>
      <c r="AQ28" s="38"/>
      <c r="AR28" s="41"/>
      <c r="BE28" s="362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56">
        <v>0.21</v>
      </c>
      <c r="M29" s="355"/>
      <c r="N29" s="355"/>
      <c r="O29" s="355"/>
      <c r="P29" s="355"/>
      <c r="Q29" s="43"/>
      <c r="R29" s="43"/>
      <c r="S29" s="43"/>
      <c r="T29" s="43"/>
      <c r="U29" s="43"/>
      <c r="V29" s="43"/>
      <c r="W29" s="354">
        <f>ROUND(AZ54, 2)</f>
        <v>0</v>
      </c>
      <c r="X29" s="355"/>
      <c r="Y29" s="355"/>
      <c r="Z29" s="355"/>
      <c r="AA29" s="355"/>
      <c r="AB29" s="355"/>
      <c r="AC29" s="355"/>
      <c r="AD29" s="355"/>
      <c r="AE29" s="355"/>
      <c r="AF29" s="43"/>
      <c r="AG29" s="43"/>
      <c r="AH29" s="43"/>
      <c r="AI29" s="43"/>
      <c r="AJ29" s="43"/>
      <c r="AK29" s="354">
        <f>ROUND(AV54, 2)</f>
        <v>0</v>
      </c>
      <c r="AL29" s="355"/>
      <c r="AM29" s="355"/>
      <c r="AN29" s="355"/>
      <c r="AO29" s="355"/>
      <c r="AP29" s="43"/>
      <c r="AQ29" s="43"/>
      <c r="AR29" s="44"/>
      <c r="BE29" s="363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56">
        <v>0.15</v>
      </c>
      <c r="M30" s="355"/>
      <c r="N30" s="355"/>
      <c r="O30" s="355"/>
      <c r="P30" s="355"/>
      <c r="Q30" s="43"/>
      <c r="R30" s="43"/>
      <c r="S30" s="43"/>
      <c r="T30" s="43"/>
      <c r="U30" s="43"/>
      <c r="V30" s="43"/>
      <c r="W30" s="354">
        <f>ROUND(BA54, 2)</f>
        <v>0</v>
      </c>
      <c r="X30" s="355"/>
      <c r="Y30" s="355"/>
      <c r="Z30" s="355"/>
      <c r="AA30" s="355"/>
      <c r="AB30" s="355"/>
      <c r="AC30" s="355"/>
      <c r="AD30" s="355"/>
      <c r="AE30" s="355"/>
      <c r="AF30" s="43"/>
      <c r="AG30" s="43"/>
      <c r="AH30" s="43"/>
      <c r="AI30" s="43"/>
      <c r="AJ30" s="43"/>
      <c r="AK30" s="354">
        <f>ROUND(AW54, 2)</f>
        <v>0</v>
      </c>
      <c r="AL30" s="355"/>
      <c r="AM30" s="355"/>
      <c r="AN30" s="355"/>
      <c r="AO30" s="355"/>
      <c r="AP30" s="43"/>
      <c r="AQ30" s="43"/>
      <c r="AR30" s="44"/>
      <c r="BE30" s="363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56">
        <v>0.21</v>
      </c>
      <c r="M31" s="355"/>
      <c r="N31" s="355"/>
      <c r="O31" s="355"/>
      <c r="P31" s="355"/>
      <c r="Q31" s="43"/>
      <c r="R31" s="43"/>
      <c r="S31" s="43"/>
      <c r="T31" s="43"/>
      <c r="U31" s="43"/>
      <c r="V31" s="43"/>
      <c r="W31" s="354">
        <f>ROUND(BB54, 2)</f>
        <v>0</v>
      </c>
      <c r="X31" s="355"/>
      <c r="Y31" s="355"/>
      <c r="Z31" s="355"/>
      <c r="AA31" s="355"/>
      <c r="AB31" s="355"/>
      <c r="AC31" s="355"/>
      <c r="AD31" s="355"/>
      <c r="AE31" s="355"/>
      <c r="AF31" s="43"/>
      <c r="AG31" s="43"/>
      <c r="AH31" s="43"/>
      <c r="AI31" s="43"/>
      <c r="AJ31" s="43"/>
      <c r="AK31" s="354">
        <v>0</v>
      </c>
      <c r="AL31" s="355"/>
      <c r="AM31" s="355"/>
      <c r="AN31" s="355"/>
      <c r="AO31" s="355"/>
      <c r="AP31" s="43"/>
      <c r="AQ31" s="43"/>
      <c r="AR31" s="44"/>
      <c r="BE31" s="363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56">
        <v>0.15</v>
      </c>
      <c r="M32" s="355"/>
      <c r="N32" s="355"/>
      <c r="O32" s="355"/>
      <c r="P32" s="355"/>
      <c r="Q32" s="43"/>
      <c r="R32" s="43"/>
      <c r="S32" s="43"/>
      <c r="T32" s="43"/>
      <c r="U32" s="43"/>
      <c r="V32" s="43"/>
      <c r="W32" s="354">
        <f>ROUND(BC54, 2)</f>
        <v>0</v>
      </c>
      <c r="X32" s="355"/>
      <c r="Y32" s="355"/>
      <c r="Z32" s="355"/>
      <c r="AA32" s="355"/>
      <c r="AB32" s="355"/>
      <c r="AC32" s="355"/>
      <c r="AD32" s="355"/>
      <c r="AE32" s="355"/>
      <c r="AF32" s="43"/>
      <c r="AG32" s="43"/>
      <c r="AH32" s="43"/>
      <c r="AI32" s="43"/>
      <c r="AJ32" s="43"/>
      <c r="AK32" s="354">
        <v>0</v>
      </c>
      <c r="AL32" s="355"/>
      <c r="AM32" s="355"/>
      <c r="AN32" s="355"/>
      <c r="AO32" s="355"/>
      <c r="AP32" s="43"/>
      <c r="AQ32" s="43"/>
      <c r="AR32" s="44"/>
      <c r="BE32" s="363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56">
        <v>0</v>
      </c>
      <c r="M33" s="355"/>
      <c r="N33" s="355"/>
      <c r="O33" s="355"/>
      <c r="P33" s="355"/>
      <c r="Q33" s="43"/>
      <c r="R33" s="43"/>
      <c r="S33" s="43"/>
      <c r="T33" s="43"/>
      <c r="U33" s="43"/>
      <c r="V33" s="43"/>
      <c r="W33" s="354">
        <f>ROUND(BD54, 2)</f>
        <v>0</v>
      </c>
      <c r="X33" s="355"/>
      <c r="Y33" s="355"/>
      <c r="Z33" s="355"/>
      <c r="AA33" s="355"/>
      <c r="AB33" s="355"/>
      <c r="AC33" s="355"/>
      <c r="AD33" s="355"/>
      <c r="AE33" s="355"/>
      <c r="AF33" s="43"/>
      <c r="AG33" s="43"/>
      <c r="AH33" s="43"/>
      <c r="AI33" s="43"/>
      <c r="AJ33" s="43"/>
      <c r="AK33" s="354">
        <v>0</v>
      </c>
      <c r="AL33" s="355"/>
      <c r="AM33" s="355"/>
      <c r="AN33" s="355"/>
      <c r="AO33" s="35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7" t="s">
        <v>50</v>
      </c>
      <c r="Y35" s="358"/>
      <c r="Z35" s="358"/>
      <c r="AA35" s="358"/>
      <c r="AB35" s="358"/>
      <c r="AC35" s="47"/>
      <c r="AD35" s="47"/>
      <c r="AE35" s="47"/>
      <c r="AF35" s="47"/>
      <c r="AG35" s="47"/>
      <c r="AH35" s="47"/>
      <c r="AI35" s="47"/>
      <c r="AJ35" s="47"/>
      <c r="AK35" s="359">
        <f>SUM(AK26:AK33)</f>
        <v>0</v>
      </c>
      <c r="AL35" s="358"/>
      <c r="AM35" s="358"/>
      <c r="AN35" s="358"/>
      <c r="AO35" s="360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2021-058-ver2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3" t="str">
        <f>K6</f>
        <v>Prodloužení kanalizačního řádu a napojení RD od Ul.Lipová směr Huníkov, Česká Kamenice</v>
      </c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5" t="str">
        <f>IF(AN8= "","",AN8)</f>
        <v>14. 5. 2021</v>
      </c>
      <c r="AN47" s="345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46" t="str">
        <f>IF(E17="","",E17)</f>
        <v xml:space="preserve"> </v>
      </c>
      <c r="AN49" s="347"/>
      <c r="AO49" s="347"/>
      <c r="AP49" s="347"/>
      <c r="AQ49" s="38"/>
      <c r="AR49" s="41"/>
      <c r="AS49" s="348" t="s">
        <v>52</v>
      </c>
      <c r="AT49" s="34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346" t="str">
        <f>IF(E20="","",E20)</f>
        <v>Ing. Kateřina Tumpachová</v>
      </c>
      <c r="AN50" s="347"/>
      <c r="AO50" s="347"/>
      <c r="AP50" s="347"/>
      <c r="AQ50" s="38"/>
      <c r="AR50" s="41"/>
      <c r="AS50" s="350"/>
      <c r="AT50" s="35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2"/>
      <c r="AT51" s="35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7" t="s">
        <v>53</v>
      </c>
      <c r="D52" s="338"/>
      <c r="E52" s="338"/>
      <c r="F52" s="338"/>
      <c r="G52" s="338"/>
      <c r="H52" s="68"/>
      <c r="I52" s="339" t="s">
        <v>54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40" t="s">
        <v>55</v>
      </c>
      <c r="AH52" s="338"/>
      <c r="AI52" s="338"/>
      <c r="AJ52" s="338"/>
      <c r="AK52" s="338"/>
      <c r="AL52" s="338"/>
      <c r="AM52" s="338"/>
      <c r="AN52" s="339" t="s">
        <v>56</v>
      </c>
      <c r="AO52" s="338"/>
      <c r="AP52" s="338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1">
        <f>ROUND(SUM(AG55:AG57),2)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4.75" customHeight="1">
      <c r="A55" s="88" t="s">
        <v>76</v>
      </c>
      <c r="B55" s="89"/>
      <c r="C55" s="90"/>
      <c r="D55" s="336" t="s">
        <v>77</v>
      </c>
      <c r="E55" s="336"/>
      <c r="F55" s="336"/>
      <c r="G55" s="336"/>
      <c r="H55" s="336"/>
      <c r="I55" s="91"/>
      <c r="J55" s="336" t="s">
        <v>78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'1 - Prodloužení kanalizač...'!J30</f>
        <v>0</v>
      </c>
      <c r="AH55" s="335"/>
      <c r="AI55" s="335"/>
      <c r="AJ55" s="335"/>
      <c r="AK55" s="335"/>
      <c r="AL55" s="335"/>
      <c r="AM55" s="335"/>
      <c r="AN55" s="334">
        <f>SUM(AG55,AT55)</f>
        <v>0</v>
      </c>
      <c r="AO55" s="335"/>
      <c r="AP55" s="335"/>
      <c r="AQ55" s="92" t="s">
        <v>79</v>
      </c>
      <c r="AR55" s="93"/>
      <c r="AS55" s="94">
        <v>0</v>
      </c>
      <c r="AT55" s="95">
        <f>ROUND(SUM(AV55:AW55),2)</f>
        <v>0</v>
      </c>
      <c r="AU55" s="96">
        <f>'1 - Prodloužení kanalizač...'!P86</f>
        <v>0</v>
      </c>
      <c r="AV55" s="95">
        <f>'1 - Prodloužení kanalizač...'!J33</f>
        <v>0</v>
      </c>
      <c r="AW55" s="95">
        <f>'1 - Prodloužení kanalizač...'!J34</f>
        <v>0</v>
      </c>
      <c r="AX55" s="95">
        <f>'1 - Prodloužení kanalizač...'!J35</f>
        <v>0</v>
      </c>
      <c r="AY55" s="95">
        <f>'1 - Prodloužení kanalizač...'!J36</f>
        <v>0</v>
      </c>
      <c r="AZ55" s="95">
        <f>'1 - Prodloužení kanalizač...'!F33</f>
        <v>0</v>
      </c>
      <c r="BA55" s="95">
        <f>'1 - Prodloužení kanalizač...'!F34</f>
        <v>0</v>
      </c>
      <c r="BB55" s="95">
        <f>'1 - Prodloužení kanalizač...'!F35</f>
        <v>0</v>
      </c>
      <c r="BC55" s="95">
        <f>'1 - Prodloužení kanalizač...'!F36</f>
        <v>0</v>
      </c>
      <c r="BD55" s="97">
        <f>'1 - Prodloužení kanalizač...'!F37</f>
        <v>0</v>
      </c>
      <c r="BT55" s="98" t="s">
        <v>77</v>
      </c>
      <c r="BV55" s="98" t="s">
        <v>74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24.75" customHeight="1">
      <c r="A56" s="88" t="s">
        <v>76</v>
      </c>
      <c r="B56" s="89"/>
      <c r="C56" s="90"/>
      <c r="D56" s="336" t="s">
        <v>81</v>
      </c>
      <c r="E56" s="336"/>
      <c r="F56" s="336"/>
      <c r="G56" s="336"/>
      <c r="H56" s="336"/>
      <c r="I56" s="91"/>
      <c r="J56" s="336" t="s">
        <v>82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4">
        <f>'2 - bourání a oprava komu...'!J30</f>
        <v>0</v>
      </c>
      <c r="AH56" s="335"/>
      <c r="AI56" s="335"/>
      <c r="AJ56" s="335"/>
      <c r="AK56" s="335"/>
      <c r="AL56" s="335"/>
      <c r="AM56" s="335"/>
      <c r="AN56" s="334">
        <f>SUM(AG56,AT56)</f>
        <v>0</v>
      </c>
      <c r="AO56" s="335"/>
      <c r="AP56" s="335"/>
      <c r="AQ56" s="92" t="s">
        <v>79</v>
      </c>
      <c r="AR56" s="93"/>
      <c r="AS56" s="94">
        <v>0</v>
      </c>
      <c r="AT56" s="95">
        <f>ROUND(SUM(AV56:AW56),2)</f>
        <v>0</v>
      </c>
      <c r="AU56" s="96">
        <f>'2 - bourání a oprava komu...'!P85</f>
        <v>0</v>
      </c>
      <c r="AV56" s="95">
        <f>'2 - bourání a oprava komu...'!J33</f>
        <v>0</v>
      </c>
      <c r="AW56" s="95">
        <f>'2 - bourání a oprava komu...'!J34</f>
        <v>0</v>
      </c>
      <c r="AX56" s="95">
        <f>'2 - bourání a oprava komu...'!J35</f>
        <v>0</v>
      </c>
      <c r="AY56" s="95">
        <f>'2 - bourání a oprava komu...'!J36</f>
        <v>0</v>
      </c>
      <c r="AZ56" s="95">
        <f>'2 - bourání a oprava komu...'!F33</f>
        <v>0</v>
      </c>
      <c r="BA56" s="95">
        <f>'2 - bourání a oprava komu...'!F34</f>
        <v>0</v>
      </c>
      <c r="BB56" s="95">
        <f>'2 - bourání a oprava komu...'!F35</f>
        <v>0</v>
      </c>
      <c r="BC56" s="95">
        <f>'2 - bourání a oprava komu...'!F36</f>
        <v>0</v>
      </c>
      <c r="BD56" s="97">
        <f>'2 - bourání a oprava komu...'!F37</f>
        <v>0</v>
      </c>
      <c r="BT56" s="98" t="s">
        <v>77</v>
      </c>
      <c r="BV56" s="98" t="s">
        <v>74</v>
      </c>
      <c r="BW56" s="98" t="s">
        <v>83</v>
      </c>
      <c r="BX56" s="98" t="s">
        <v>5</v>
      </c>
      <c r="CL56" s="98" t="s">
        <v>19</v>
      </c>
      <c r="CM56" s="98" t="s">
        <v>81</v>
      </c>
    </row>
    <row r="57" spans="1:91" s="7" customFormat="1" ht="16.5" customHeight="1">
      <c r="A57" s="88" t="s">
        <v>76</v>
      </c>
      <c r="B57" s="89"/>
      <c r="C57" s="90"/>
      <c r="D57" s="336" t="s">
        <v>84</v>
      </c>
      <c r="E57" s="336"/>
      <c r="F57" s="336"/>
      <c r="G57" s="336"/>
      <c r="H57" s="336"/>
      <c r="I57" s="91"/>
      <c r="J57" s="336" t="s">
        <v>84</v>
      </c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4">
        <f>'VRN - VRN'!J30</f>
        <v>0</v>
      </c>
      <c r="AH57" s="335"/>
      <c r="AI57" s="335"/>
      <c r="AJ57" s="335"/>
      <c r="AK57" s="335"/>
      <c r="AL57" s="335"/>
      <c r="AM57" s="335"/>
      <c r="AN57" s="334">
        <f>SUM(AG57,AT57)</f>
        <v>0</v>
      </c>
      <c r="AO57" s="335"/>
      <c r="AP57" s="335"/>
      <c r="AQ57" s="92" t="s">
        <v>79</v>
      </c>
      <c r="AR57" s="93"/>
      <c r="AS57" s="99">
        <v>0</v>
      </c>
      <c r="AT57" s="100">
        <f>ROUND(SUM(AV57:AW57),2)</f>
        <v>0</v>
      </c>
      <c r="AU57" s="101">
        <f>'VRN - VRN'!P84</f>
        <v>0</v>
      </c>
      <c r="AV57" s="100">
        <f>'VRN - VRN'!J33</f>
        <v>0</v>
      </c>
      <c r="AW57" s="100">
        <f>'VRN - VRN'!J34</f>
        <v>0</v>
      </c>
      <c r="AX57" s="100">
        <f>'VRN - VRN'!J35</f>
        <v>0</v>
      </c>
      <c r="AY57" s="100">
        <f>'VRN - VRN'!J36</f>
        <v>0</v>
      </c>
      <c r="AZ57" s="100">
        <f>'VRN - VRN'!F33</f>
        <v>0</v>
      </c>
      <c r="BA57" s="100">
        <f>'VRN - VRN'!F34</f>
        <v>0</v>
      </c>
      <c r="BB57" s="100">
        <f>'VRN - VRN'!F35</f>
        <v>0</v>
      </c>
      <c r="BC57" s="100">
        <f>'VRN - VRN'!F36</f>
        <v>0</v>
      </c>
      <c r="BD57" s="102">
        <f>'VRN - VRN'!F37</f>
        <v>0</v>
      </c>
      <c r="BT57" s="98" t="s">
        <v>77</v>
      </c>
      <c r="BV57" s="98" t="s">
        <v>74</v>
      </c>
      <c r="BW57" s="98" t="s">
        <v>85</v>
      </c>
      <c r="BX57" s="98" t="s">
        <v>5</v>
      </c>
      <c r="CL57" s="98" t="s">
        <v>19</v>
      </c>
      <c r="CM57" s="98" t="s">
        <v>81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qNcwSXVKGmRJ1p/dwHJJse7SJwQnqKn1u7vv7K+hMen5MPqRsPpDvFv0y+LEQkmHSR9Fdo/HBHoIt3AYme1p1Q==" saltValue="1M8mUqfcxvdzIyqYBt5QB38bJYUG6Hnkx+nZ+cUaL6xpYF1hfy+U/IMpAwLbsVm7gkt64xwnahYaWPwdleVmVw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 - Prodloužení kanalizač...'!C2" display="/"/>
    <hyperlink ref="A56" location="'2 - bourání a oprava komu...'!C2" display="/"/>
    <hyperlink ref="A57" location="'VRN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8"/>
  <sheetViews>
    <sheetView showGridLines="0" tabSelected="1" topLeftCell="A212" workbookViewId="0">
      <selection activeCell="F228" sqref="F2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80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Prodloužení kanalizačního řádu a napojení RD od Ul.Lipová směr Huníkov, Česká Kamenice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87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88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">
        <v>33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35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ROUND((SUM(BE86:BE307)),  2)</f>
        <v>0</v>
      </c>
      <c r="G33" s="36"/>
      <c r="H33" s="36"/>
      <c r="I33" s="120">
        <v>0.21</v>
      </c>
      <c r="J33" s="119">
        <f>ROUND(((SUM(BE86:BE307))*I33),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ROUND((SUM(BF86:BF307)),  2)</f>
        <v>0</v>
      </c>
      <c r="G34" s="36"/>
      <c r="H34" s="36"/>
      <c r="I34" s="120">
        <v>0.15</v>
      </c>
      <c r="J34" s="119">
        <f>ROUND(((SUM(BF86:BF307))*I34),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ROUND((SUM(BG86:BG307)),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ROUND((SUM(BH86:BH307)),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ROUND((SUM(BI86:BI307)),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Prodloužení kanalizačního řádu a napojení RD od Ul.Lipová směr Huníkov, Česká Kamenice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1 - Prodloužení kanalizačního řádu a napojení RD</v>
      </c>
      <c r="F50" s="373"/>
      <c r="G50" s="373"/>
      <c r="H50" s="37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14. 5. 2021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>Ing. Kateřina Tumpachová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90</v>
      </c>
      <c r="D57" s="133"/>
      <c r="E57" s="133"/>
      <c r="F57" s="133"/>
      <c r="G57" s="133"/>
      <c r="H57" s="133"/>
      <c r="I57" s="133"/>
      <c r="J57" s="134" t="s">
        <v>91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5" customHeight="1">
      <c r="B60" s="136"/>
      <c r="C60" s="137"/>
      <c r="D60" s="138" t="s">
        <v>93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94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95</v>
      </c>
      <c r="E62" s="145"/>
      <c r="F62" s="145"/>
      <c r="G62" s="145"/>
      <c r="H62" s="145"/>
      <c r="I62" s="145"/>
      <c r="J62" s="146">
        <f>J185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96</v>
      </c>
      <c r="E63" s="145"/>
      <c r="F63" s="145"/>
      <c r="G63" s="145"/>
      <c r="H63" s="145"/>
      <c r="I63" s="145"/>
      <c r="J63" s="146">
        <f>J207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97</v>
      </c>
      <c r="E64" s="145"/>
      <c r="F64" s="145"/>
      <c r="G64" s="145"/>
      <c r="H64" s="145"/>
      <c r="I64" s="145"/>
      <c r="J64" s="146">
        <f>J284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98</v>
      </c>
      <c r="E65" s="145"/>
      <c r="F65" s="145"/>
      <c r="G65" s="145"/>
      <c r="H65" s="145"/>
      <c r="I65" s="145"/>
      <c r="J65" s="146">
        <f>J290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99</v>
      </c>
      <c r="E66" s="145"/>
      <c r="F66" s="145"/>
      <c r="G66" s="145"/>
      <c r="H66" s="145"/>
      <c r="I66" s="145"/>
      <c r="J66" s="146">
        <f>J304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100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4" t="str">
        <f>E7</f>
        <v>Prodloužení kanalizačního řádu a napojení RD od Ul.Lipová směr Huníkov, Česká Kamenice</v>
      </c>
      <c r="F76" s="375"/>
      <c r="G76" s="375"/>
      <c r="H76" s="375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87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3" t="str">
        <f>E9</f>
        <v>1 - Prodloužení kanalizačního řádu a napojení RD</v>
      </c>
      <c r="F78" s="373"/>
      <c r="G78" s="373"/>
      <c r="H78" s="373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 xml:space="preserve"> </v>
      </c>
      <c r="G80" s="38"/>
      <c r="H80" s="38"/>
      <c r="I80" s="31" t="s">
        <v>23</v>
      </c>
      <c r="J80" s="61" t="str">
        <f>IF(J12="","",J12)</f>
        <v>14. 5. 2021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 xml:space="preserve"> </v>
      </c>
      <c r="G82" s="38"/>
      <c r="H82" s="38"/>
      <c r="I82" s="31" t="s">
        <v>30</v>
      </c>
      <c r="J82" s="34" t="str">
        <f>E21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28</v>
      </c>
      <c r="D83" s="38"/>
      <c r="E83" s="38"/>
      <c r="F83" s="29" t="str">
        <f>IF(E18="","",E18)</f>
        <v>Vyplň údaj</v>
      </c>
      <c r="G83" s="38"/>
      <c r="H83" s="38"/>
      <c r="I83" s="31" t="s">
        <v>32</v>
      </c>
      <c r="J83" s="34" t="str">
        <f>E24</f>
        <v>Ing. Kateřina Tumpachová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101</v>
      </c>
      <c r="D85" s="151" t="s">
        <v>57</v>
      </c>
      <c r="E85" s="151" t="s">
        <v>53</v>
      </c>
      <c r="F85" s="151" t="s">
        <v>54</v>
      </c>
      <c r="G85" s="151" t="s">
        <v>102</v>
      </c>
      <c r="H85" s="151" t="s">
        <v>103</v>
      </c>
      <c r="I85" s="151" t="s">
        <v>104</v>
      </c>
      <c r="J85" s="151" t="s">
        <v>91</v>
      </c>
      <c r="K85" s="152" t="s">
        <v>105</v>
      </c>
      <c r="L85" s="153"/>
      <c r="M85" s="70" t="s">
        <v>19</v>
      </c>
      <c r="N85" s="71" t="s">
        <v>42</v>
      </c>
      <c r="O85" s="71" t="s">
        <v>106</v>
      </c>
      <c r="P85" s="71" t="s">
        <v>107</v>
      </c>
      <c r="Q85" s="71" t="s">
        <v>108</v>
      </c>
      <c r="R85" s="71" t="s">
        <v>109</v>
      </c>
      <c r="S85" s="71" t="s">
        <v>110</v>
      </c>
      <c r="T85" s="72" t="s">
        <v>111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112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75.513223780000004</v>
      </c>
      <c r="S86" s="74"/>
      <c r="T86" s="157">
        <f>T87</f>
        <v>0.1152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71</v>
      </c>
      <c r="AU86" s="19" t="s">
        <v>92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71</v>
      </c>
      <c r="E87" s="162" t="s">
        <v>113</v>
      </c>
      <c r="F87" s="162" t="s">
        <v>114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P88+P185+P207+P284+P290+P304</f>
        <v>0</v>
      </c>
      <c r="Q87" s="167"/>
      <c r="R87" s="168">
        <f>R88+R185+R207+R284+R290+R304</f>
        <v>75.513223780000004</v>
      </c>
      <c r="S87" s="167"/>
      <c r="T87" s="169">
        <f>T88+T185+T207+T284+T290+T304</f>
        <v>0.1152</v>
      </c>
      <c r="AR87" s="170" t="s">
        <v>77</v>
      </c>
      <c r="AT87" s="171" t="s">
        <v>71</v>
      </c>
      <c r="AU87" s="171" t="s">
        <v>72</v>
      </c>
      <c r="AY87" s="170" t="s">
        <v>115</v>
      </c>
      <c r="BK87" s="172">
        <f>BK88+BK185+BK207+BK284+BK290+BK304</f>
        <v>0</v>
      </c>
    </row>
    <row r="88" spans="1:65" s="12" customFormat="1" ht="22.9" customHeight="1">
      <c r="B88" s="159"/>
      <c r="C88" s="160"/>
      <c r="D88" s="161" t="s">
        <v>71</v>
      </c>
      <c r="E88" s="173" t="s">
        <v>77</v>
      </c>
      <c r="F88" s="173" t="s">
        <v>116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SUM(P89:P184)</f>
        <v>0</v>
      </c>
      <c r="Q88" s="167"/>
      <c r="R88" s="168">
        <f>SUM(R89:R184)</f>
        <v>2.2827327800000003</v>
      </c>
      <c r="S88" s="167"/>
      <c r="T88" s="169">
        <f>SUM(T89:T184)</f>
        <v>0</v>
      </c>
      <c r="AR88" s="170" t="s">
        <v>77</v>
      </c>
      <c r="AT88" s="171" t="s">
        <v>71</v>
      </c>
      <c r="AU88" s="171" t="s">
        <v>77</v>
      </c>
      <c r="AY88" s="170" t="s">
        <v>115</v>
      </c>
      <c r="BK88" s="172">
        <f>SUM(BK89:BK184)</f>
        <v>0</v>
      </c>
    </row>
    <row r="89" spans="1:65" s="2" customFormat="1" ht="49.15" customHeight="1">
      <c r="A89" s="36"/>
      <c r="B89" s="37"/>
      <c r="C89" s="175" t="s">
        <v>77</v>
      </c>
      <c r="D89" s="175" t="s">
        <v>117</v>
      </c>
      <c r="E89" s="176" t="s">
        <v>118</v>
      </c>
      <c r="F89" s="177" t="s">
        <v>119</v>
      </c>
      <c r="G89" s="178" t="s">
        <v>120</v>
      </c>
      <c r="H89" s="179">
        <v>24</v>
      </c>
      <c r="I89" s="180"/>
      <c r="J89" s="181">
        <f>ROUND(I89*H89,2)</f>
        <v>0</v>
      </c>
      <c r="K89" s="177" t="s">
        <v>121</v>
      </c>
      <c r="L89" s="41"/>
      <c r="M89" s="182" t="s">
        <v>19</v>
      </c>
      <c r="N89" s="183" t="s">
        <v>43</v>
      </c>
      <c r="O89" s="66"/>
      <c r="P89" s="184">
        <f>O89*H89</f>
        <v>0</v>
      </c>
      <c r="Q89" s="184">
        <v>3.6900000000000002E-2</v>
      </c>
      <c r="R89" s="184">
        <f>Q89*H89</f>
        <v>0.88560000000000005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122</v>
      </c>
      <c r="AT89" s="186" t="s">
        <v>117</v>
      </c>
      <c r="AU89" s="186" t="s">
        <v>81</v>
      </c>
      <c r="AY89" s="19" t="s">
        <v>115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77</v>
      </c>
      <c r="BK89" s="187">
        <f>ROUND(I89*H89,2)</f>
        <v>0</v>
      </c>
      <c r="BL89" s="19" t="s">
        <v>122</v>
      </c>
      <c r="BM89" s="186" t="s">
        <v>123</v>
      </c>
    </row>
    <row r="90" spans="1:65" s="2" customFormat="1">
      <c r="A90" s="36"/>
      <c r="B90" s="37"/>
      <c r="C90" s="38"/>
      <c r="D90" s="188" t="s">
        <v>124</v>
      </c>
      <c r="E90" s="38"/>
      <c r="F90" s="189" t="s">
        <v>125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124</v>
      </c>
      <c r="AU90" s="19" t="s">
        <v>81</v>
      </c>
    </row>
    <row r="91" spans="1:65" s="2" customFormat="1" ht="58.5">
      <c r="A91" s="36"/>
      <c r="B91" s="37"/>
      <c r="C91" s="38"/>
      <c r="D91" s="193" t="s">
        <v>126</v>
      </c>
      <c r="E91" s="38"/>
      <c r="F91" s="194" t="s">
        <v>127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126</v>
      </c>
      <c r="AU91" s="19" t="s">
        <v>81</v>
      </c>
    </row>
    <row r="92" spans="1:65" s="2" customFormat="1" ht="24.2" customHeight="1">
      <c r="A92" s="36"/>
      <c r="B92" s="37"/>
      <c r="C92" s="175" t="s">
        <v>81</v>
      </c>
      <c r="D92" s="175" t="s">
        <v>117</v>
      </c>
      <c r="E92" s="176" t="s">
        <v>128</v>
      </c>
      <c r="F92" s="177" t="s">
        <v>129</v>
      </c>
      <c r="G92" s="178" t="s">
        <v>130</v>
      </c>
      <c r="H92" s="179">
        <v>3</v>
      </c>
      <c r="I92" s="180"/>
      <c r="J92" s="181">
        <f>ROUND(I92*H92,2)</f>
        <v>0</v>
      </c>
      <c r="K92" s="177" t="s">
        <v>121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6.4999999999999997E-4</v>
      </c>
      <c r="R92" s="184">
        <f>Q92*H92</f>
        <v>1.9499999999999999E-3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122</v>
      </c>
      <c r="AT92" s="186" t="s">
        <v>117</v>
      </c>
      <c r="AU92" s="186" t="s">
        <v>81</v>
      </c>
      <c r="AY92" s="19" t="s">
        <v>115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77</v>
      </c>
      <c r="BK92" s="187">
        <f>ROUND(I92*H92,2)</f>
        <v>0</v>
      </c>
      <c r="BL92" s="19" t="s">
        <v>122</v>
      </c>
      <c r="BM92" s="186" t="s">
        <v>131</v>
      </c>
    </row>
    <row r="93" spans="1:65" s="2" customFormat="1">
      <c r="A93" s="36"/>
      <c r="B93" s="37"/>
      <c r="C93" s="38"/>
      <c r="D93" s="188" t="s">
        <v>124</v>
      </c>
      <c r="E93" s="38"/>
      <c r="F93" s="189" t="s">
        <v>132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124</v>
      </c>
      <c r="AU93" s="19" t="s">
        <v>81</v>
      </c>
    </row>
    <row r="94" spans="1:65" s="2" customFormat="1" ht="97.5">
      <c r="A94" s="36"/>
      <c r="B94" s="37"/>
      <c r="C94" s="38"/>
      <c r="D94" s="193" t="s">
        <v>126</v>
      </c>
      <c r="E94" s="38"/>
      <c r="F94" s="194" t="s">
        <v>133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126</v>
      </c>
      <c r="AU94" s="19" t="s">
        <v>81</v>
      </c>
    </row>
    <row r="95" spans="1:65" s="2" customFormat="1" ht="24.2" customHeight="1">
      <c r="A95" s="36"/>
      <c r="B95" s="37"/>
      <c r="C95" s="175" t="s">
        <v>134</v>
      </c>
      <c r="D95" s="175" t="s">
        <v>117</v>
      </c>
      <c r="E95" s="176" t="s">
        <v>135</v>
      </c>
      <c r="F95" s="177" t="s">
        <v>136</v>
      </c>
      <c r="G95" s="178" t="s">
        <v>130</v>
      </c>
      <c r="H95" s="179">
        <v>3</v>
      </c>
      <c r="I95" s="180"/>
      <c r="J95" s="181">
        <f>ROUND(I95*H95,2)</f>
        <v>0</v>
      </c>
      <c r="K95" s="177" t="s">
        <v>121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122</v>
      </c>
      <c r="AT95" s="186" t="s">
        <v>117</v>
      </c>
      <c r="AU95" s="186" t="s">
        <v>81</v>
      </c>
      <c r="AY95" s="19" t="s">
        <v>115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77</v>
      </c>
      <c r="BK95" s="187">
        <f>ROUND(I95*H95,2)</f>
        <v>0</v>
      </c>
      <c r="BL95" s="19" t="s">
        <v>122</v>
      </c>
      <c r="BM95" s="186" t="s">
        <v>137</v>
      </c>
    </row>
    <row r="96" spans="1:65" s="2" customFormat="1">
      <c r="A96" s="36"/>
      <c r="B96" s="37"/>
      <c r="C96" s="38"/>
      <c r="D96" s="188" t="s">
        <v>124</v>
      </c>
      <c r="E96" s="38"/>
      <c r="F96" s="189" t="s">
        <v>138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124</v>
      </c>
      <c r="AU96" s="19" t="s">
        <v>81</v>
      </c>
    </row>
    <row r="97" spans="1:65" s="2" customFormat="1" ht="97.5">
      <c r="A97" s="36"/>
      <c r="B97" s="37"/>
      <c r="C97" s="38"/>
      <c r="D97" s="193" t="s">
        <v>126</v>
      </c>
      <c r="E97" s="38"/>
      <c r="F97" s="194" t="s">
        <v>133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126</v>
      </c>
      <c r="AU97" s="19" t="s">
        <v>81</v>
      </c>
    </row>
    <row r="98" spans="1:65" s="2" customFormat="1" ht="16.5" customHeight="1">
      <c r="A98" s="36"/>
      <c r="B98" s="37"/>
      <c r="C98" s="175" t="s">
        <v>122</v>
      </c>
      <c r="D98" s="175" t="s">
        <v>117</v>
      </c>
      <c r="E98" s="176" t="s">
        <v>139</v>
      </c>
      <c r="F98" s="177" t="s">
        <v>140</v>
      </c>
      <c r="G98" s="178" t="s">
        <v>120</v>
      </c>
      <c r="H98" s="179">
        <v>600</v>
      </c>
      <c r="I98" s="180"/>
      <c r="J98" s="181">
        <f>ROUND(I98*H98,2)</f>
        <v>0</v>
      </c>
      <c r="K98" s="177" t="s">
        <v>121</v>
      </c>
      <c r="L98" s="41"/>
      <c r="M98" s="182" t="s">
        <v>19</v>
      </c>
      <c r="N98" s="183" t="s">
        <v>43</v>
      </c>
      <c r="O98" s="66"/>
      <c r="P98" s="184">
        <f>O98*H98</f>
        <v>0</v>
      </c>
      <c r="Q98" s="184">
        <v>5.5000000000000003E-4</v>
      </c>
      <c r="R98" s="184">
        <f>Q98*H98</f>
        <v>0.33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122</v>
      </c>
      <c r="AT98" s="186" t="s">
        <v>117</v>
      </c>
      <c r="AU98" s="186" t="s">
        <v>81</v>
      </c>
      <c r="AY98" s="19" t="s">
        <v>115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77</v>
      </c>
      <c r="BK98" s="187">
        <f>ROUND(I98*H98,2)</f>
        <v>0</v>
      </c>
      <c r="BL98" s="19" t="s">
        <v>122</v>
      </c>
      <c r="BM98" s="186" t="s">
        <v>141</v>
      </c>
    </row>
    <row r="99" spans="1:65" s="2" customFormat="1">
      <c r="A99" s="36"/>
      <c r="B99" s="37"/>
      <c r="C99" s="38"/>
      <c r="D99" s="188" t="s">
        <v>124</v>
      </c>
      <c r="E99" s="38"/>
      <c r="F99" s="189" t="s">
        <v>142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124</v>
      </c>
      <c r="AU99" s="19" t="s">
        <v>81</v>
      </c>
    </row>
    <row r="100" spans="1:65" s="2" customFormat="1" ht="97.5">
      <c r="A100" s="36"/>
      <c r="B100" s="37"/>
      <c r="C100" s="38"/>
      <c r="D100" s="193" t="s">
        <v>126</v>
      </c>
      <c r="E100" s="38"/>
      <c r="F100" s="194" t="s">
        <v>133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126</v>
      </c>
      <c r="AU100" s="19" t="s">
        <v>81</v>
      </c>
    </row>
    <row r="101" spans="1:65" s="2" customFormat="1" ht="16.5" customHeight="1">
      <c r="A101" s="36"/>
      <c r="B101" s="37"/>
      <c r="C101" s="175" t="s">
        <v>143</v>
      </c>
      <c r="D101" s="175" t="s">
        <v>117</v>
      </c>
      <c r="E101" s="176" t="s">
        <v>144</v>
      </c>
      <c r="F101" s="177" t="s">
        <v>145</v>
      </c>
      <c r="G101" s="178" t="s">
        <v>120</v>
      </c>
      <c r="H101" s="179">
        <v>600</v>
      </c>
      <c r="I101" s="180"/>
      <c r="J101" s="181">
        <f>ROUND(I101*H101,2)</f>
        <v>0</v>
      </c>
      <c r="K101" s="177" t="s">
        <v>121</v>
      </c>
      <c r="L101" s="41"/>
      <c r="M101" s="182" t="s">
        <v>19</v>
      </c>
      <c r="N101" s="183" t="s">
        <v>43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122</v>
      </c>
      <c r="AT101" s="186" t="s">
        <v>117</v>
      </c>
      <c r="AU101" s="186" t="s">
        <v>81</v>
      </c>
      <c r="AY101" s="19" t="s">
        <v>115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77</v>
      </c>
      <c r="BK101" s="187">
        <f>ROUND(I101*H101,2)</f>
        <v>0</v>
      </c>
      <c r="BL101" s="19" t="s">
        <v>122</v>
      </c>
      <c r="BM101" s="186" t="s">
        <v>146</v>
      </c>
    </row>
    <row r="102" spans="1:65" s="2" customFormat="1">
      <c r="A102" s="36"/>
      <c r="B102" s="37"/>
      <c r="C102" s="38"/>
      <c r="D102" s="188" t="s">
        <v>124</v>
      </c>
      <c r="E102" s="38"/>
      <c r="F102" s="189" t="s">
        <v>147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124</v>
      </c>
      <c r="AU102" s="19" t="s">
        <v>81</v>
      </c>
    </row>
    <row r="103" spans="1:65" s="2" customFormat="1" ht="97.5">
      <c r="A103" s="36"/>
      <c r="B103" s="37"/>
      <c r="C103" s="38"/>
      <c r="D103" s="193" t="s">
        <v>126</v>
      </c>
      <c r="E103" s="38"/>
      <c r="F103" s="194" t="s">
        <v>133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126</v>
      </c>
      <c r="AU103" s="19" t="s">
        <v>81</v>
      </c>
    </row>
    <row r="104" spans="1:65" s="2" customFormat="1" ht="16.5" customHeight="1">
      <c r="A104" s="36"/>
      <c r="B104" s="37"/>
      <c r="C104" s="175" t="s">
        <v>148</v>
      </c>
      <c r="D104" s="175" t="s">
        <v>117</v>
      </c>
      <c r="E104" s="176" t="s">
        <v>149</v>
      </c>
      <c r="F104" s="177" t="s">
        <v>150</v>
      </c>
      <c r="G104" s="178" t="s">
        <v>120</v>
      </c>
      <c r="H104" s="179">
        <v>6</v>
      </c>
      <c r="I104" s="180"/>
      <c r="J104" s="181">
        <f>ROUND(I104*H104,2)</f>
        <v>0</v>
      </c>
      <c r="K104" s="177" t="s">
        <v>121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4.6999999999999999E-4</v>
      </c>
      <c r="R104" s="184">
        <f>Q104*H104</f>
        <v>2.82E-3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122</v>
      </c>
      <c r="AT104" s="186" t="s">
        <v>117</v>
      </c>
      <c r="AU104" s="186" t="s">
        <v>81</v>
      </c>
      <c r="AY104" s="19" t="s">
        <v>115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77</v>
      </c>
      <c r="BK104" s="187">
        <f>ROUND(I104*H104,2)</f>
        <v>0</v>
      </c>
      <c r="BL104" s="19" t="s">
        <v>122</v>
      </c>
      <c r="BM104" s="186" t="s">
        <v>151</v>
      </c>
    </row>
    <row r="105" spans="1:65" s="2" customFormat="1">
      <c r="A105" s="36"/>
      <c r="B105" s="37"/>
      <c r="C105" s="38"/>
      <c r="D105" s="188" t="s">
        <v>124</v>
      </c>
      <c r="E105" s="38"/>
      <c r="F105" s="189" t="s">
        <v>152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124</v>
      </c>
      <c r="AU105" s="19" t="s">
        <v>81</v>
      </c>
    </row>
    <row r="106" spans="1:65" s="2" customFormat="1" ht="97.5">
      <c r="A106" s="36"/>
      <c r="B106" s="37"/>
      <c r="C106" s="38"/>
      <c r="D106" s="193" t="s">
        <v>126</v>
      </c>
      <c r="E106" s="38"/>
      <c r="F106" s="194" t="s">
        <v>133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126</v>
      </c>
      <c r="AU106" s="19" t="s">
        <v>81</v>
      </c>
    </row>
    <row r="107" spans="1:65" s="2" customFormat="1" ht="16.5" customHeight="1">
      <c r="A107" s="36"/>
      <c r="B107" s="37"/>
      <c r="C107" s="175" t="s">
        <v>153</v>
      </c>
      <c r="D107" s="175" t="s">
        <v>117</v>
      </c>
      <c r="E107" s="176" t="s">
        <v>154</v>
      </c>
      <c r="F107" s="177" t="s">
        <v>155</v>
      </c>
      <c r="G107" s="178" t="s">
        <v>120</v>
      </c>
      <c r="H107" s="179">
        <v>6</v>
      </c>
      <c r="I107" s="180"/>
      <c r="J107" s="181">
        <f>ROUND(I107*H107,2)</f>
        <v>0</v>
      </c>
      <c r="K107" s="177" t="s">
        <v>121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122</v>
      </c>
      <c r="AT107" s="186" t="s">
        <v>117</v>
      </c>
      <c r="AU107" s="186" t="s">
        <v>81</v>
      </c>
      <c r="AY107" s="19" t="s">
        <v>115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77</v>
      </c>
      <c r="BK107" s="187">
        <f>ROUND(I107*H107,2)</f>
        <v>0</v>
      </c>
      <c r="BL107" s="19" t="s">
        <v>122</v>
      </c>
      <c r="BM107" s="186" t="s">
        <v>156</v>
      </c>
    </row>
    <row r="108" spans="1:65" s="2" customFormat="1">
      <c r="A108" s="36"/>
      <c r="B108" s="37"/>
      <c r="C108" s="38"/>
      <c r="D108" s="188" t="s">
        <v>124</v>
      </c>
      <c r="E108" s="38"/>
      <c r="F108" s="189" t="s">
        <v>157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124</v>
      </c>
      <c r="AU108" s="19" t="s">
        <v>81</v>
      </c>
    </row>
    <row r="109" spans="1:65" s="2" customFormat="1" ht="97.5">
      <c r="A109" s="36"/>
      <c r="B109" s="37"/>
      <c r="C109" s="38"/>
      <c r="D109" s="193" t="s">
        <v>126</v>
      </c>
      <c r="E109" s="38"/>
      <c r="F109" s="194" t="s">
        <v>133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126</v>
      </c>
      <c r="AU109" s="19" t="s">
        <v>81</v>
      </c>
    </row>
    <row r="110" spans="1:65" s="2" customFormat="1" ht="24.2" customHeight="1">
      <c r="A110" s="36"/>
      <c r="B110" s="37"/>
      <c r="C110" s="175" t="s">
        <v>158</v>
      </c>
      <c r="D110" s="175" t="s">
        <v>117</v>
      </c>
      <c r="E110" s="176" t="s">
        <v>159</v>
      </c>
      <c r="F110" s="177" t="s">
        <v>160</v>
      </c>
      <c r="G110" s="178" t="s">
        <v>161</v>
      </c>
      <c r="H110" s="179">
        <v>947.32</v>
      </c>
      <c r="I110" s="180"/>
      <c r="J110" s="181">
        <f>ROUND(I110*H110,2)</f>
        <v>0</v>
      </c>
      <c r="K110" s="177" t="s">
        <v>121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122</v>
      </c>
      <c r="AT110" s="186" t="s">
        <v>117</v>
      </c>
      <c r="AU110" s="186" t="s">
        <v>81</v>
      </c>
      <c r="AY110" s="19" t="s">
        <v>115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77</v>
      </c>
      <c r="BK110" s="187">
        <f>ROUND(I110*H110,2)</f>
        <v>0</v>
      </c>
      <c r="BL110" s="19" t="s">
        <v>122</v>
      </c>
      <c r="BM110" s="186" t="s">
        <v>162</v>
      </c>
    </row>
    <row r="111" spans="1:65" s="2" customFormat="1">
      <c r="A111" s="36"/>
      <c r="B111" s="37"/>
      <c r="C111" s="38"/>
      <c r="D111" s="188" t="s">
        <v>124</v>
      </c>
      <c r="E111" s="38"/>
      <c r="F111" s="189" t="s">
        <v>163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124</v>
      </c>
      <c r="AU111" s="19" t="s">
        <v>81</v>
      </c>
    </row>
    <row r="112" spans="1:65" s="2" customFormat="1" ht="39">
      <c r="A112" s="36"/>
      <c r="B112" s="37"/>
      <c r="C112" s="38"/>
      <c r="D112" s="193" t="s">
        <v>126</v>
      </c>
      <c r="E112" s="38"/>
      <c r="F112" s="194" t="s">
        <v>164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126</v>
      </c>
      <c r="AU112" s="19" t="s">
        <v>81</v>
      </c>
    </row>
    <row r="113" spans="1:65" s="13" customFormat="1">
      <c r="B113" s="195"/>
      <c r="C113" s="196"/>
      <c r="D113" s="193" t="s">
        <v>165</v>
      </c>
      <c r="E113" s="197" t="s">
        <v>19</v>
      </c>
      <c r="F113" s="198" t="s">
        <v>166</v>
      </c>
      <c r="G113" s="196"/>
      <c r="H113" s="199">
        <v>339.15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165</v>
      </c>
      <c r="AU113" s="205" t="s">
        <v>81</v>
      </c>
      <c r="AV113" s="13" t="s">
        <v>81</v>
      </c>
      <c r="AW113" s="13" t="s">
        <v>31</v>
      </c>
      <c r="AX113" s="13" t="s">
        <v>72</v>
      </c>
      <c r="AY113" s="205" t="s">
        <v>115</v>
      </c>
    </row>
    <row r="114" spans="1:65" s="13" customFormat="1">
      <c r="B114" s="195"/>
      <c r="C114" s="196"/>
      <c r="D114" s="193" t="s">
        <v>165</v>
      </c>
      <c r="E114" s="197" t="s">
        <v>19</v>
      </c>
      <c r="F114" s="198" t="s">
        <v>167</v>
      </c>
      <c r="G114" s="196"/>
      <c r="H114" s="199">
        <v>213.26300000000001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3" t="s">
        <v>81</v>
      </c>
      <c r="AW114" s="13" t="s">
        <v>31</v>
      </c>
      <c r="AX114" s="13" t="s">
        <v>72</v>
      </c>
      <c r="AY114" s="205" t="s">
        <v>115</v>
      </c>
    </row>
    <row r="115" spans="1:65" s="13" customFormat="1">
      <c r="B115" s="195"/>
      <c r="C115" s="196"/>
      <c r="D115" s="193" t="s">
        <v>165</v>
      </c>
      <c r="E115" s="197" t="s">
        <v>19</v>
      </c>
      <c r="F115" s="198" t="s">
        <v>168</v>
      </c>
      <c r="G115" s="196"/>
      <c r="H115" s="199">
        <v>245.20699999999999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3" t="s">
        <v>81</v>
      </c>
      <c r="AW115" s="13" t="s">
        <v>31</v>
      </c>
      <c r="AX115" s="13" t="s">
        <v>72</v>
      </c>
      <c r="AY115" s="205" t="s">
        <v>115</v>
      </c>
    </row>
    <row r="116" spans="1:65" s="14" customFormat="1">
      <c r="B116" s="206"/>
      <c r="C116" s="207"/>
      <c r="D116" s="193" t="s">
        <v>165</v>
      </c>
      <c r="E116" s="208" t="s">
        <v>19</v>
      </c>
      <c r="F116" s="209" t="s">
        <v>169</v>
      </c>
      <c r="G116" s="207"/>
      <c r="H116" s="210">
        <v>797.62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4" t="s">
        <v>134</v>
      </c>
      <c r="AW116" s="14" t="s">
        <v>31</v>
      </c>
      <c r="AX116" s="14" t="s">
        <v>72</v>
      </c>
      <c r="AY116" s="216" t="s">
        <v>115</v>
      </c>
    </row>
    <row r="117" spans="1:65" s="13" customFormat="1">
      <c r="B117" s="195"/>
      <c r="C117" s="196"/>
      <c r="D117" s="193" t="s">
        <v>165</v>
      </c>
      <c r="E117" s="197" t="s">
        <v>19</v>
      </c>
      <c r="F117" s="198" t="s">
        <v>170</v>
      </c>
      <c r="G117" s="196"/>
      <c r="H117" s="199">
        <v>149.69999999999999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165</v>
      </c>
      <c r="AU117" s="205" t="s">
        <v>81</v>
      </c>
      <c r="AV117" s="13" t="s">
        <v>81</v>
      </c>
      <c r="AW117" s="13" t="s">
        <v>31</v>
      </c>
      <c r="AX117" s="13" t="s">
        <v>72</v>
      </c>
      <c r="AY117" s="205" t="s">
        <v>115</v>
      </c>
    </row>
    <row r="118" spans="1:65" s="15" customFormat="1">
      <c r="B118" s="217"/>
      <c r="C118" s="218"/>
      <c r="D118" s="193" t="s">
        <v>165</v>
      </c>
      <c r="E118" s="219" t="s">
        <v>19</v>
      </c>
      <c r="F118" s="220" t="s">
        <v>171</v>
      </c>
      <c r="G118" s="218"/>
      <c r="H118" s="221">
        <v>947.31999999999994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165</v>
      </c>
      <c r="AU118" s="227" t="s">
        <v>81</v>
      </c>
      <c r="AV118" s="15" t="s">
        <v>122</v>
      </c>
      <c r="AW118" s="15" t="s">
        <v>31</v>
      </c>
      <c r="AX118" s="15" t="s">
        <v>77</v>
      </c>
      <c r="AY118" s="227" t="s">
        <v>115</v>
      </c>
    </row>
    <row r="119" spans="1:65" s="2" customFormat="1" ht="24.2" customHeight="1">
      <c r="A119" s="36"/>
      <c r="B119" s="37"/>
      <c r="C119" s="175" t="s">
        <v>172</v>
      </c>
      <c r="D119" s="175" t="s">
        <v>117</v>
      </c>
      <c r="E119" s="176" t="s">
        <v>173</v>
      </c>
      <c r="F119" s="177" t="s">
        <v>174</v>
      </c>
      <c r="G119" s="178" t="s">
        <v>161</v>
      </c>
      <c r="H119" s="179">
        <v>24</v>
      </c>
      <c r="I119" s="180"/>
      <c r="J119" s="181">
        <f>ROUND(I119*H119,2)</f>
        <v>0</v>
      </c>
      <c r="K119" s="177" t="s">
        <v>121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122</v>
      </c>
      <c r="AT119" s="186" t="s">
        <v>117</v>
      </c>
      <c r="AU119" s="186" t="s">
        <v>81</v>
      </c>
      <c r="AY119" s="19" t="s">
        <v>115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77</v>
      </c>
      <c r="BK119" s="187">
        <f>ROUND(I119*H119,2)</f>
        <v>0</v>
      </c>
      <c r="BL119" s="19" t="s">
        <v>122</v>
      </c>
      <c r="BM119" s="186" t="s">
        <v>175</v>
      </c>
    </row>
    <row r="120" spans="1:65" s="2" customFormat="1">
      <c r="A120" s="36"/>
      <c r="B120" s="37"/>
      <c r="C120" s="38"/>
      <c r="D120" s="188" t="s">
        <v>124</v>
      </c>
      <c r="E120" s="38"/>
      <c r="F120" s="189" t="s">
        <v>176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124</v>
      </c>
      <c r="AU120" s="19" t="s">
        <v>81</v>
      </c>
    </row>
    <row r="121" spans="1:65" s="2" customFormat="1" ht="243.75">
      <c r="A121" s="36"/>
      <c r="B121" s="37"/>
      <c r="C121" s="38"/>
      <c r="D121" s="193" t="s">
        <v>126</v>
      </c>
      <c r="E121" s="38"/>
      <c r="F121" s="194" t="s">
        <v>177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126</v>
      </c>
      <c r="AU121" s="19" t="s">
        <v>81</v>
      </c>
    </row>
    <row r="122" spans="1:65" s="2" customFormat="1" ht="21.75" customHeight="1">
      <c r="A122" s="36"/>
      <c r="B122" s="37"/>
      <c r="C122" s="175" t="s">
        <v>178</v>
      </c>
      <c r="D122" s="175" t="s">
        <v>117</v>
      </c>
      <c r="E122" s="176" t="s">
        <v>179</v>
      </c>
      <c r="F122" s="177" t="s">
        <v>180</v>
      </c>
      <c r="G122" s="178" t="s">
        <v>181</v>
      </c>
      <c r="H122" s="179">
        <v>1126.5419999999999</v>
      </c>
      <c r="I122" s="180"/>
      <c r="J122" s="181">
        <f>ROUND(I122*H122,2)</f>
        <v>0</v>
      </c>
      <c r="K122" s="177" t="s">
        <v>121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8.4000000000000003E-4</v>
      </c>
      <c r="R122" s="184">
        <f>Q122*H122</f>
        <v>0.94629527999999996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122</v>
      </c>
      <c r="AT122" s="186" t="s">
        <v>117</v>
      </c>
      <c r="AU122" s="186" t="s">
        <v>81</v>
      </c>
      <c r="AY122" s="19" t="s">
        <v>115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77</v>
      </c>
      <c r="BK122" s="187">
        <f>ROUND(I122*H122,2)</f>
        <v>0</v>
      </c>
      <c r="BL122" s="19" t="s">
        <v>122</v>
      </c>
      <c r="BM122" s="186" t="s">
        <v>182</v>
      </c>
    </row>
    <row r="123" spans="1:65" s="2" customFormat="1">
      <c r="A123" s="36"/>
      <c r="B123" s="37"/>
      <c r="C123" s="38"/>
      <c r="D123" s="188" t="s">
        <v>124</v>
      </c>
      <c r="E123" s="38"/>
      <c r="F123" s="189" t="s">
        <v>183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124</v>
      </c>
      <c r="AU123" s="19" t="s">
        <v>81</v>
      </c>
    </row>
    <row r="124" spans="1:65" s="2" customFormat="1" ht="117">
      <c r="A124" s="36"/>
      <c r="B124" s="37"/>
      <c r="C124" s="38"/>
      <c r="D124" s="193" t="s">
        <v>126</v>
      </c>
      <c r="E124" s="38"/>
      <c r="F124" s="194" t="s">
        <v>184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126</v>
      </c>
      <c r="AU124" s="19" t="s">
        <v>81</v>
      </c>
    </row>
    <row r="125" spans="1:65" s="13" customFormat="1">
      <c r="B125" s="195"/>
      <c r="C125" s="196"/>
      <c r="D125" s="193" t="s">
        <v>165</v>
      </c>
      <c r="E125" s="197" t="s">
        <v>19</v>
      </c>
      <c r="F125" s="198" t="s">
        <v>185</v>
      </c>
      <c r="G125" s="196"/>
      <c r="H125" s="199">
        <v>452.2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165</v>
      </c>
      <c r="AU125" s="205" t="s">
        <v>81</v>
      </c>
      <c r="AV125" s="13" t="s">
        <v>81</v>
      </c>
      <c r="AW125" s="13" t="s">
        <v>31</v>
      </c>
      <c r="AX125" s="13" t="s">
        <v>72</v>
      </c>
      <c r="AY125" s="205" t="s">
        <v>115</v>
      </c>
    </row>
    <row r="126" spans="1:65" s="13" customFormat="1">
      <c r="B126" s="195"/>
      <c r="C126" s="196"/>
      <c r="D126" s="193" t="s">
        <v>165</v>
      </c>
      <c r="E126" s="197" t="s">
        <v>19</v>
      </c>
      <c r="F126" s="198" t="s">
        <v>186</v>
      </c>
      <c r="G126" s="196"/>
      <c r="H126" s="199">
        <v>284.35000000000002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165</v>
      </c>
      <c r="AU126" s="205" t="s">
        <v>81</v>
      </c>
      <c r="AV126" s="13" t="s">
        <v>81</v>
      </c>
      <c r="AW126" s="13" t="s">
        <v>31</v>
      </c>
      <c r="AX126" s="13" t="s">
        <v>72</v>
      </c>
      <c r="AY126" s="205" t="s">
        <v>115</v>
      </c>
    </row>
    <row r="127" spans="1:65" s="13" customFormat="1">
      <c r="B127" s="195"/>
      <c r="C127" s="196"/>
      <c r="D127" s="193" t="s">
        <v>165</v>
      </c>
      <c r="E127" s="197" t="s">
        <v>19</v>
      </c>
      <c r="F127" s="198" t="s">
        <v>187</v>
      </c>
      <c r="G127" s="196"/>
      <c r="H127" s="199">
        <v>326.94200000000001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165</v>
      </c>
      <c r="AU127" s="205" t="s">
        <v>81</v>
      </c>
      <c r="AV127" s="13" t="s">
        <v>81</v>
      </c>
      <c r="AW127" s="13" t="s">
        <v>31</v>
      </c>
      <c r="AX127" s="13" t="s">
        <v>72</v>
      </c>
      <c r="AY127" s="205" t="s">
        <v>115</v>
      </c>
    </row>
    <row r="128" spans="1:65" s="14" customFormat="1">
      <c r="B128" s="206"/>
      <c r="C128" s="207"/>
      <c r="D128" s="193" t="s">
        <v>165</v>
      </c>
      <c r="E128" s="208" t="s">
        <v>19</v>
      </c>
      <c r="F128" s="209" t="s">
        <v>169</v>
      </c>
      <c r="G128" s="207"/>
      <c r="H128" s="210">
        <v>1063.492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165</v>
      </c>
      <c r="AU128" s="216" t="s">
        <v>81</v>
      </c>
      <c r="AV128" s="14" t="s">
        <v>134</v>
      </c>
      <c r="AW128" s="14" t="s">
        <v>31</v>
      </c>
      <c r="AX128" s="14" t="s">
        <v>72</v>
      </c>
      <c r="AY128" s="216" t="s">
        <v>115</v>
      </c>
    </row>
    <row r="129" spans="1:65" s="13" customFormat="1">
      <c r="B129" s="195"/>
      <c r="C129" s="196"/>
      <c r="D129" s="193" t="s">
        <v>165</v>
      </c>
      <c r="E129" s="197" t="s">
        <v>19</v>
      </c>
      <c r="F129" s="198" t="s">
        <v>188</v>
      </c>
      <c r="G129" s="196"/>
      <c r="H129" s="199">
        <v>199.6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165</v>
      </c>
      <c r="AU129" s="205" t="s">
        <v>81</v>
      </c>
      <c r="AV129" s="13" t="s">
        <v>81</v>
      </c>
      <c r="AW129" s="13" t="s">
        <v>31</v>
      </c>
      <c r="AX129" s="13" t="s">
        <v>72</v>
      </c>
      <c r="AY129" s="205" t="s">
        <v>115</v>
      </c>
    </row>
    <row r="130" spans="1:65" s="14" customFormat="1">
      <c r="B130" s="206"/>
      <c r="C130" s="207"/>
      <c r="D130" s="193" t="s">
        <v>165</v>
      </c>
      <c r="E130" s="208" t="s">
        <v>19</v>
      </c>
      <c r="F130" s="209" t="s">
        <v>169</v>
      </c>
      <c r="G130" s="207"/>
      <c r="H130" s="210">
        <v>199.6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4" t="s">
        <v>134</v>
      </c>
      <c r="AW130" s="14" t="s">
        <v>31</v>
      </c>
      <c r="AX130" s="14" t="s">
        <v>72</v>
      </c>
      <c r="AY130" s="216" t="s">
        <v>115</v>
      </c>
    </row>
    <row r="131" spans="1:65" s="13" customFormat="1">
      <c r="B131" s="195"/>
      <c r="C131" s="196"/>
      <c r="D131" s="193" t="s">
        <v>165</v>
      </c>
      <c r="E131" s="197" t="s">
        <v>19</v>
      </c>
      <c r="F131" s="198" t="s">
        <v>189</v>
      </c>
      <c r="G131" s="196"/>
      <c r="H131" s="199">
        <v>-136.55000000000001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165</v>
      </c>
      <c r="AU131" s="205" t="s">
        <v>81</v>
      </c>
      <c r="AV131" s="13" t="s">
        <v>81</v>
      </c>
      <c r="AW131" s="13" t="s">
        <v>31</v>
      </c>
      <c r="AX131" s="13" t="s">
        <v>72</v>
      </c>
      <c r="AY131" s="205" t="s">
        <v>115</v>
      </c>
    </row>
    <row r="132" spans="1:65" s="15" customFormat="1">
      <c r="B132" s="217"/>
      <c r="C132" s="218"/>
      <c r="D132" s="193" t="s">
        <v>165</v>
      </c>
      <c r="E132" s="219" t="s">
        <v>19</v>
      </c>
      <c r="F132" s="220" t="s">
        <v>171</v>
      </c>
      <c r="G132" s="218"/>
      <c r="H132" s="221">
        <v>1126.5419999999999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165</v>
      </c>
      <c r="AU132" s="227" t="s">
        <v>81</v>
      </c>
      <c r="AV132" s="15" t="s">
        <v>122</v>
      </c>
      <c r="AW132" s="15" t="s">
        <v>31</v>
      </c>
      <c r="AX132" s="15" t="s">
        <v>77</v>
      </c>
      <c r="AY132" s="227" t="s">
        <v>115</v>
      </c>
    </row>
    <row r="133" spans="1:65" s="2" customFormat="1" ht="21.75" customHeight="1">
      <c r="A133" s="36"/>
      <c r="B133" s="37"/>
      <c r="C133" s="175" t="s">
        <v>190</v>
      </c>
      <c r="D133" s="175" t="s">
        <v>117</v>
      </c>
      <c r="E133" s="176" t="s">
        <v>191</v>
      </c>
      <c r="F133" s="177" t="s">
        <v>192</v>
      </c>
      <c r="G133" s="178" t="s">
        <v>181</v>
      </c>
      <c r="H133" s="179">
        <v>136.55000000000001</v>
      </c>
      <c r="I133" s="180"/>
      <c r="J133" s="181">
        <f>ROUND(I133*H133,2)</f>
        <v>0</v>
      </c>
      <c r="K133" s="177" t="s">
        <v>121</v>
      </c>
      <c r="L133" s="41"/>
      <c r="M133" s="182" t="s">
        <v>19</v>
      </c>
      <c r="N133" s="183" t="s">
        <v>43</v>
      </c>
      <c r="O133" s="66"/>
      <c r="P133" s="184">
        <f>O133*H133</f>
        <v>0</v>
      </c>
      <c r="Q133" s="184">
        <v>8.4999999999999995E-4</v>
      </c>
      <c r="R133" s="184">
        <f>Q133*H133</f>
        <v>0.1160675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122</v>
      </c>
      <c r="AT133" s="186" t="s">
        <v>117</v>
      </c>
      <c r="AU133" s="186" t="s">
        <v>81</v>
      </c>
      <c r="AY133" s="19" t="s">
        <v>115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77</v>
      </c>
      <c r="BK133" s="187">
        <f>ROUND(I133*H133,2)</f>
        <v>0</v>
      </c>
      <c r="BL133" s="19" t="s">
        <v>122</v>
      </c>
      <c r="BM133" s="186" t="s">
        <v>193</v>
      </c>
    </row>
    <row r="134" spans="1:65" s="2" customFormat="1">
      <c r="A134" s="36"/>
      <c r="B134" s="37"/>
      <c r="C134" s="38"/>
      <c r="D134" s="188" t="s">
        <v>124</v>
      </c>
      <c r="E134" s="38"/>
      <c r="F134" s="189" t="s">
        <v>194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124</v>
      </c>
      <c r="AU134" s="19" t="s">
        <v>81</v>
      </c>
    </row>
    <row r="135" spans="1:65" s="2" customFormat="1" ht="117">
      <c r="A135" s="36"/>
      <c r="B135" s="37"/>
      <c r="C135" s="38"/>
      <c r="D135" s="193" t="s">
        <v>126</v>
      </c>
      <c r="E135" s="38"/>
      <c r="F135" s="194" t="s">
        <v>184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126</v>
      </c>
      <c r="AU135" s="19" t="s">
        <v>81</v>
      </c>
    </row>
    <row r="136" spans="1:65" s="13" customFormat="1">
      <c r="B136" s="195"/>
      <c r="C136" s="196"/>
      <c r="D136" s="193" t="s">
        <v>165</v>
      </c>
      <c r="E136" s="197" t="s">
        <v>19</v>
      </c>
      <c r="F136" s="198" t="s">
        <v>195</v>
      </c>
      <c r="G136" s="196"/>
      <c r="H136" s="199">
        <v>72.2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165</v>
      </c>
      <c r="AU136" s="205" t="s">
        <v>81</v>
      </c>
      <c r="AV136" s="13" t="s">
        <v>81</v>
      </c>
      <c r="AW136" s="13" t="s">
        <v>31</v>
      </c>
      <c r="AX136" s="13" t="s">
        <v>72</v>
      </c>
      <c r="AY136" s="205" t="s">
        <v>115</v>
      </c>
    </row>
    <row r="137" spans="1:65" s="13" customFormat="1">
      <c r="B137" s="195"/>
      <c r="C137" s="196"/>
      <c r="D137" s="193" t="s">
        <v>165</v>
      </c>
      <c r="E137" s="197" t="s">
        <v>19</v>
      </c>
      <c r="F137" s="198" t="s">
        <v>196</v>
      </c>
      <c r="G137" s="196"/>
      <c r="H137" s="199">
        <v>64.349999999999994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165</v>
      </c>
      <c r="AU137" s="205" t="s">
        <v>81</v>
      </c>
      <c r="AV137" s="13" t="s">
        <v>81</v>
      </c>
      <c r="AW137" s="13" t="s">
        <v>31</v>
      </c>
      <c r="AX137" s="13" t="s">
        <v>72</v>
      </c>
      <c r="AY137" s="205" t="s">
        <v>115</v>
      </c>
    </row>
    <row r="138" spans="1:65" s="15" customFormat="1">
      <c r="B138" s="217"/>
      <c r="C138" s="218"/>
      <c r="D138" s="193" t="s">
        <v>165</v>
      </c>
      <c r="E138" s="219" t="s">
        <v>19</v>
      </c>
      <c r="F138" s="220" t="s">
        <v>171</v>
      </c>
      <c r="G138" s="218"/>
      <c r="H138" s="221">
        <v>136.55000000000001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165</v>
      </c>
      <c r="AU138" s="227" t="s">
        <v>81</v>
      </c>
      <c r="AV138" s="15" t="s">
        <v>122</v>
      </c>
      <c r="AW138" s="15" t="s">
        <v>31</v>
      </c>
      <c r="AX138" s="15" t="s">
        <v>77</v>
      </c>
      <c r="AY138" s="227" t="s">
        <v>115</v>
      </c>
    </row>
    <row r="139" spans="1:65" s="2" customFormat="1" ht="24.2" customHeight="1">
      <c r="A139" s="36"/>
      <c r="B139" s="37"/>
      <c r="C139" s="175" t="s">
        <v>197</v>
      </c>
      <c r="D139" s="175" t="s">
        <v>117</v>
      </c>
      <c r="E139" s="176" t="s">
        <v>198</v>
      </c>
      <c r="F139" s="177" t="s">
        <v>199</v>
      </c>
      <c r="G139" s="178" t="s">
        <v>181</v>
      </c>
      <c r="H139" s="179">
        <v>1126.5419999999999</v>
      </c>
      <c r="I139" s="180"/>
      <c r="J139" s="181">
        <f>ROUND(I139*H139,2)</f>
        <v>0</v>
      </c>
      <c r="K139" s="177" t="s">
        <v>121</v>
      </c>
      <c r="L139" s="41"/>
      <c r="M139" s="182" t="s">
        <v>19</v>
      </c>
      <c r="N139" s="183" t="s">
        <v>43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122</v>
      </c>
      <c r="AT139" s="186" t="s">
        <v>117</v>
      </c>
      <c r="AU139" s="186" t="s">
        <v>81</v>
      </c>
      <c r="AY139" s="19" t="s">
        <v>115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77</v>
      </c>
      <c r="BK139" s="187">
        <f>ROUND(I139*H139,2)</f>
        <v>0</v>
      </c>
      <c r="BL139" s="19" t="s">
        <v>122</v>
      </c>
      <c r="BM139" s="186" t="s">
        <v>200</v>
      </c>
    </row>
    <row r="140" spans="1:65" s="2" customFormat="1">
      <c r="A140" s="36"/>
      <c r="B140" s="37"/>
      <c r="C140" s="38"/>
      <c r="D140" s="188" t="s">
        <v>124</v>
      </c>
      <c r="E140" s="38"/>
      <c r="F140" s="189" t="s">
        <v>201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124</v>
      </c>
      <c r="AU140" s="19" t="s">
        <v>81</v>
      </c>
    </row>
    <row r="141" spans="1:65" s="2" customFormat="1" ht="24.2" customHeight="1">
      <c r="A141" s="36"/>
      <c r="B141" s="37"/>
      <c r="C141" s="175" t="s">
        <v>202</v>
      </c>
      <c r="D141" s="175" t="s">
        <v>117</v>
      </c>
      <c r="E141" s="176" t="s">
        <v>203</v>
      </c>
      <c r="F141" s="177" t="s">
        <v>204</v>
      </c>
      <c r="G141" s="178" t="s">
        <v>181</v>
      </c>
      <c r="H141" s="179">
        <v>136.55000000000001</v>
      </c>
      <c r="I141" s="180"/>
      <c r="J141" s="181">
        <f>ROUND(I141*H141,2)</f>
        <v>0</v>
      </c>
      <c r="K141" s="177" t="s">
        <v>121</v>
      </c>
      <c r="L141" s="41"/>
      <c r="M141" s="182" t="s">
        <v>19</v>
      </c>
      <c r="N141" s="183" t="s">
        <v>43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122</v>
      </c>
      <c r="AT141" s="186" t="s">
        <v>117</v>
      </c>
      <c r="AU141" s="186" t="s">
        <v>81</v>
      </c>
      <c r="AY141" s="19" t="s">
        <v>115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77</v>
      </c>
      <c r="BK141" s="187">
        <f>ROUND(I141*H141,2)</f>
        <v>0</v>
      </c>
      <c r="BL141" s="19" t="s">
        <v>122</v>
      </c>
      <c r="BM141" s="186" t="s">
        <v>205</v>
      </c>
    </row>
    <row r="142" spans="1:65" s="2" customFormat="1">
      <c r="A142" s="36"/>
      <c r="B142" s="37"/>
      <c r="C142" s="38"/>
      <c r="D142" s="188" t="s">
        <v>124</v>
      </c>
      <c r="E142" s="38"/>
      <c r="F142" s="189" t="s">
        <v>206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124</v>
      </c>
      <c r="AU142" s="19" t="s">
        <v>81</v>
      </c>
    </row>
    <row r="143" spans="1:65" s="2" customFormat="1" ht="37.9" customHeight="1">
      <c r="A143" s="36"/>
      <c r="B143" s="37"/>
      <c r="C143" s="175" t="s">
        <v>207</v>
      </c>
      <c r="D143" s="175" t="s">
        <v>117</v>
      </c>
      <c r="E143" s="176" t="s">
        <v>208</v>
      </c>
      <c r="F143" s="177" t="s">
        <v>209</v>
      </c>
      <c r="G143" s="178" t="s">
        <v>161</v>
      </c>
      <c r="H143" s="179">
        <v>225.07400000000001</v>
      </c>
      <c r="I143" s="180"/>
      <c r="J143" s="181">
        <f>ROUND(I143*H143,2)</f>
        <v>0</v>
      </c>
      <c r="K143" s="177" t="s">
        <v>121</v>
      </c>
      <c r="L143" s="41"/>
      <c r="M143" s="182" t="s">
        <v>19</v>
      </c>
      <c r="N143" s="183" t="s">
        <v>43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122</v>
      </c>
      <c r="AT143" s="186" t="s">
        <v>117</v>
      </c>
      <c r="AU143" s="186" t="s">
        <v>81</v>
      </c>
      <c r="AY143" s="19" t="s">
        <v>115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77</v>
      </c>
      <c r="BK143" s="187">
        <f>ROUND(I143*H143,2)</f>
        <v>0</v>
      </c>
      <c r="BL143" s="19" t="s">
        <v>122</v>
      </c>
      <c r="BM143" s="186" t="s">
        <v>210</v>
      </c>
    </row>
    <row r="144" spans="1:65" s="2" customFormat="1">
      <c r="A144" s="36"/>
      <c r="B144" s="37"/>
      <c r="C144" s="38"/>
      <c r="D144" s="188" t="s">
        <v>124</v>
      </c>
      <c r="E144" s="38"/>
      <c r="F144" s="189" t="s">
        <v>211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124</v>
      </c>
      <c r="AU144" s="19" t="s">
        <v>81</v>
      </c>
    </row>
    <row r="145" spans="1:65" s="2" customFormat="1" ht="58.5">
      <c r="A145" s="36"/>
      <c r="B145" s="37"/>
      <c r="C145" s="38"/>
      <c r="D145" s="193" t="s">
        <v>126</v>
      </c>
      <c r="E145" s="38"/>
      <c r="F145" s="194" t="s">
        <v>212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126</v>
      </c>
      <c r="AU145" s="19" t="s">
        <v>81</v>
      </c>
    </row>
    <row r="146" spans="1:65" s="2" customFormat="1" ht="37.9" customHeight="1">
      <c r="A146" s="36"/>
      <c r="B146" s="37"/>
      <c r="C146" s="175" t="s">
        <v>8</v>
      </c>
      <c r="D146" s="175" t="s">
        <v>117</v>
      </c>
      <c r="E146" s="176" t="s">
        <v>213</v>
      </c>
      <c r="F146" s="177" t="s">
        <v>214</v>
      </c>
      <c r="G146" s="178" t="s">
        <v>161</v>
      </c>
      <c r="H146" s="179">
        <v>2250.7399999999998</v>
      </c>
      <c r="I146" s="180"/>
      <c r="J146" s="181">
        <f>ROUND(I146*H146,2)</f>
        <v>0</v>
      </c>
      <c r="K146" s="177" t="s">
        <v>121</v>
      </c>
      <c r="L146" s="41"/>
      <c r="M146" s="182" t="s">
        <v>19</v>
      </c>
      <c r="N146" s="183" t="s">
        <v>43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122</v>
      </c>
      <c r="AT146" s="186" t="s">
        <v>117</v>
      </c>
      <c r="AU146" s="186" t="s">
        <v>81</v>
      </c>
      <c r="AY146" s="19" t="s">
        <v>115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77</v>
      </c>
      <c r="BK146" s="187">
        <f>ROUND(I146*H146,2)</f>
        <v>0</v>
      </c>
      <c r="BL146" s="19" t="s">
        <v>122</v>
      </c>
      <c r="BM146" s="186" t="s">
        <v>215</v>
      </c>
    </row>
    <row r="147" spans="1:65" s="2" customFormat="1">
      <c r="A147" s="36"/>
      <c r="B147" s="37"/>
      <c r="C147" s="38"/>
      <c r="D147" s="188" t="s">
        <v>124</v>
      </c>
      <c r="E147" s="38"/>
      <c r="F147" s="189" t="s">
        <v>216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124</v>
      </c>
      <c r="AU147" s="19" t="s">
        <v>81</v>
      </c>
    </row>
    <row r="148" spans="1:65" s="2" customFormat="1" ht="58.5">
      <c r="A148" s="36"/>
      <c r="B148" s="37"/>
      <c r="C148" s="38"/>
      <c r="D148" s="193" t="s">
        <v>126</v>
      </c>
      <c r="E148" s="38"/>
      <c r="F148" s="194" t="s">
        <v>212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126</v>
      </c>
      <c r="AU148" s="19" t="s">
        <v>81</v>
      </c>
    </row>
    <row r="149" spans="1:65" s="13" customFormat="1">
      <c r="B149" s="195"/>
      <c r="C149" s="196"/>
      <c r="D149" s="193" t="s">
        <v>165</v>
      </c>
      <c r="E149" s="196"/>
      <c r="F149" s="198" t="s">
        <v>217</v>
      </c>
      <c r="G149" s="196"/>
      <c r="H149" s="199">
        <v>2250.7399999999998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165</v>
      </c>
      <c r="AU149" s="205" t="s">
        <v>81</v>
      </c>
      <c r="AV149" s="13" t="s">
        <v>81</v>
      </c>
      <c r="AW149" s="13" t="s">
        <v>4</v>
      </c>
      <c r="AX149" s="13" t="s">
        <v>77</v>
      </c>
      <c r="AY149" s="205" t="s">
        <v>115</v>
      </c>
    </row>
    <row r="150" spans="1:65" s="2" customFormat="1" ht="24.2" customHeight="1">
      <c r="A150" s="36"/>
      <c r="B150" s="37"/>
      <c r="C150" s="175" t="s">
        <v>218</v>
      </c>
      <c r="D150" s="175" t="s">
        <v>117</v>
      </c>
      <c r="E150" s="176" t="s">
        <v>219</v>
      </c>
      <c r="F150" s="177" t="s">
        <v>220</v>
      </c>
      <c r="G150" s="178" t="s">
        <v>221</v>
      </c>
      <c r="H150" s="179">
        <v>405.13299999999998</v>
      </c>
      <c r="I150" s="180"/>
      <c r="J150" s="181">
        <f>ROUND(I150*H150,2)</f>
        <v>0</v>
      </c>
      <c r="K150" s="177" t="s">
        <v>121</v>
      </c>
      <c r="L150" s="41"/>
      <c r="M150" s="182" t="s">
        <v>19</v>
      </c>
      <c r="N150" s="183" t="s">
        <v>43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122</v>
      </c>
      <c r="AT150" s="186" t="s">
        <v>117</v>
      </c>
      <c r="AU150" s="186" t="s">
        <v>81</v>
      </c>
      <c r="AY150" s="19" t="s">
        <v>115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77</v>
      </c>
      <c r="BK150" s="187">
        <f>ROUND(I150*H150,2)</f>
        <v>0</v>
      </c>
      <c r="BL150" s="19" t="s">
        <v>122</v>
      </c>
      <c r="BM150" s="186" t="s">
        <v>222</v>
      </c>
    </row>
    <row r="151" spans="1:65" s="2" customFormat="1">
      <c r="A151" s="36"/>
      <c r="B151" s="37"/>
      <c r="C151" s="38"/>
      <c r="D151" s="188" t="s">
        <v>124</v>
      </c>
      <c r="E151" s="38"/>
      <c r="F151" s="189" t="s">
        <v>223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124</v>
      </c>
      <c r="AU151" s="19" t="s">
        <v>81</v>
      </c>
    </row>
    <row r="152" spans="1:65" s="2" customFormat="1" ht="39">
      <c r="A152" s="36"/>
      <c r="B152" s="37"/>
      <c r="C152" s="38"/>
      <c r="D152" s="193" t="s">
        <v>126</v>
      </c>
      <c r="E152" s="38"/>
      <c r="F152" s="194" t="s">
        <v>224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126</v>
      </c>
      <c r="AU152" s="19" t="s">
        <v>81</v>
      </c>
    </row>
    <row r="153" spans="1:65" s="13" customFormat="1">
      <c r="B153" s="195"/>
      <c r="C153" s="196"/>
      <c r="D153" s="193" t="s">
        <v>165</v>
      </c>
      <c r="E153" s="196"/>
      <c r="F153" s="198" t="s">
        <v>225</v>
      </c>
      <c r="G153" s="196"/>
      <c r="H153" s="199">
        <v>405.13299999999998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165</v>
      </c>
      <c r="AU153" s="205" t="s">
        <v>81</v>
      </c>
      <c r="AV153" s="13" t="s">
        <v>81</v>
      </c>
      <c r="AW153" s="13" t="s">
        <v>4</v>
      </c>
      <c r="AX153" s="13" t="s">
        <v>77</v>
      </c>
      <c r="AY153" s="205" t="s">
        <v>115</v>
      </c>
    </row>
    <row r="154" spans="1:65" s="2" customFormat="1" ht="24.2" customHeight="1">
      <c r="A154" s="36"/>
      <c r="B154" s="37"/>
      <c r="C154" s="175" t="s">
        <v>226</v>
      </c>
      <c r="D154" s="175" t="s">
        <v>117</v>
      </c>
      <c r="E154" s="176" t="s">
        <v>227</v>
      </c>
      <c r="F154" s="177" t="s">
        <v>228</v>
      </c>
      <c r="G154" s="178" t="s">
        <v>161</v>
      </c>
      <c r="H154" s="179">
        <v>225.07400000000001</v>
      </c>
      <c r="I154" s="180"/>
      <c r="J154" s="181">
        <f>ROUND(I154*H154,2)</f>
        <v>0</v>
      </c>
      <c r="K154" s="177" t="s">
        <v>121</v>
      </c>
      <c r="L154" s="41"/>
      <c r="M154" s="182" t="s">
        <v>19</v>
      </c>
      <c r="N154" s="183" t="s">
        <v>43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122</v>
      </c>
      <c r="AT154" s="186" t="s">
        <v>117</v>
      </c>
      <c r="AU154" s="186" t="s">
        <v>81</v>
      </c>
      <c r="AY154" s="19" t="s">
        <v>115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77</v>
      </c>
      <c r="BK154" s="187">
        <f>ROUND(I154*H154,2)</f>
        <v>0</v>
      </c>
      <c r="BL154" s="19" t="s">
        <v>122</v>
      </c>
      <c r="BM154" s="186" t="s">
        <v>229</v>
      </c>
    </row>
    <row r="155" spans="1:65" s="2" customFormat="1">
      <c r="A155" s="36"/>
      <c r="B155" s="37"/>
      <c r="C155" s="38"/>
      <c r="D155" s="188" t="s">
        <v>124</v>
      </c>
      <c r="E155" s="38"/>
      <c r="F155" s="189" t="s">
        <v>230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124</v>
      </c>
      <c r="AU155" s="19" t="s">
        <v>81</v>
      </c>
    </row>
    <row r="156" spans="1:65" s="2" customFormat="1" ht="97.5">
      <c r="A156" s="36"/>
      <c r="B156" s="37"/>
      <c r="C156" s="38"/>
      <c r="D156" s="193" t="s">
        <v>126</v>
      </c>
      <c r="E156" s="38"/>
      <c r="F156" s="194" t="s">
        <v>231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126</v>
      </c>
      <c r="AU156" s="19" t="s">
        <v>81</v>
      </c>
    </row>
    <row r="157" spans="1:65" s="13" customFormat="1">
      <c r="B157" s="195"/>
      <c r="C157" s="196"/>
      <c r="D157" s="193" t="s">
        <v>165</v>
      </c>
      <c r="E157" s="197" t="s">
        <v>19</v>
      </c>
      <c r="F157" s="198" t="s">
        <v>232</v>
      </c>
      <c r="G157" s="196"/>
      <c r="H157" s="199">
        <v>1.1519999999999999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165</v>
      </c>
      <c r="AU157" s="205" t="s">
        <v>81</v>
      </c>
      <c r="AV157" s="13" t="s">
        <v>81</v>
      </c>
      <c r="AW157" s="13" t="s">
        <v>31</v>
      </c>
      <c r="AX157" s="13" t="s">
        <v>72</v>
      </c>
      <c r="AY157" s="205" t="s">
        <v>115</v>
      </c>
    </row>
    <row r="158" spans="1:65" s="13" customFormat="1">
      <c r="B158" s="195"/>
      <c r="C158" s="196"/>
      <c r="D158" s="193" t="s">
        <v>165</v>
      </c>
      <c r="E158" s="197" t="s">
        <v>19</v>
      </c>
      <c r="F158" s="198" t="s">
        <v>233</v>
      </c>
      <c r="G158" s="196"/>
      <c r="H158" s="199">
        <v>0.8</v>
      </c>
      <c r="I158" s="200"/>
      <c r="J158" s="196"/>
      <c r="K158" s="196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165</v>
      </c>
      <c r="AU158" s="205" t="s">
        <v>81</v>
      </c>
      <c r="AV158" s="13" t="s">
        <v>81</v>
      </c>
      <c r="AW158" s="13" t="s">
        <v>31</v>
      </c>
      <c r="AX158" s="13" t="s">
        <v>72</v>
      </c>
      <c r="AY158" s="205" t="s">
        <v>115</v>
      </c>
    </row>
    <row r="159" spans="1:65" s="13" customFormat="1">
      <c r="B159" s="195"/>
      <c r="C159" s="196"/>
      <c r="D159" s="193" t="s">
        <v>165</v>
      </c>
      <c r="E159" s="197" t="s">
        <v>19</v>
      </c>
      <c r="F159" s="198" t="s">
        <v>234</v>
      </c>
      <c r="G159" s="196"/>
      <c r="H159" s="199">
        <v>34.152000000000001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165</v>
      </c>
      <c r="AU159" s="205" t="s">
        <v>81</v>
      </c>
      <c r="AV159" s="13" t="s">
        <v>81</v>
      </c>
      <c r="AW159" s="13" t="s">
        <v>31</v>
      </c>
      <c r="AX159" s="13" t="s">
        <v>72</v>
      </c>
      <c r="AY159" s="205" t="s">
        <v>115</v>
      </c>
    </row>
    <row r="160" spans="1:65" s="13" customFormat="1">
      <c r="B160" s="195"/>
      <c r="C160" s="196"/>
      <c r="D160" s="193" t="s">
        <v>165</v>
      </c>
      <c r="E160" s="197" t="s">
        <v>19</v>
      </c>
      <c r="F160" s="198" t="s">
        <v>235</v>
      </c>
      <c r="G160" s="196"/>
      <c r="H160" s="199">
        <v>130.62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165</v>
      </c>
      <c r="AU160" s="205" t="s">
        <v>81</v>
      </c>
      <c r="AV160" s="13" t="s">
        <v>81</v>
      </c>
      <c r="AW160" s="13" t="s">
        <v>31</v>
      </c>
      <c r="AX160" s="13" t="s">
        <v>72</v>
      </c>
      <c r="AY160" s="205" t="s">
        <v>115</v>
      </c>
    </row>
    <row r="161" spans="1:65" s="14" customFormat="1">
      <c r="B161" s="206"/>
      <c r="C161" s="207"/>
      <c r="D161" s="193" t="s">
        <v>165</v>
      </c>
      <c r="E161" s="208" t="s">
        <v>19</v>
      </c>
      <c r="F161" s="209" t="s">
        <v>169</v>
      </c>
      <c r="G161" s="207"/>
      <c r="H161" s="210">
        <v>166.72399999999999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4" t="s">
        <v>134</v>
      </c>
      <c r="AW161" s="14" t="s">
        <v>31</v>
      </c>
      <c r="AX161" s="14" t="s">
        <v>72</v>
      </c>
      <c r="AY161" s="216" t="s">
        <v>115</v>
      </c>
    </row>
    <row r="162" spans="1:65" s="16" customFormat="1">
      <c r="B162" s="228"/>
      <c r="C162" s="229"/>
      <c r="D162" s="193" t="s">
        <v>165</v>
      </c>
      <c r="E162" s="230" t="s">
        <v>19</v>
      </c>
      <c r="F162" s="231" t="s">
        <v>236</v>
      </c>
      <c r="G162" s="229"/>
      <c r="H162" s="230" t="s">
        <v>19</v>
      </c>
      <c r="I162" s="232"/>
      <c r="J162" s="229"/>
      <c r="K162" s="229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165</v>
      </c>
      <c r="AU162" s="237" t="s">
        <v>81</v>
      </c>
      <c r="AV162" s="16" t="s">
        <v>77</v>
      </c>
      <c r="AW162" s="16" t="s">
        <v>31</v>
      </c>
      <c r="AX162" s="16" t="s">
        <v>72</v>
      </c>
      <c r="AY162" s="237" t="s">
        <v>115</v>
      </c>
    </row>
    <row r="163" spans="1:65" s="13" customFormat="1">
      <c r="B163" s="195"/>
      <c r="C163" s="196"/>
      <c r="D163" s="193" t="s">
        <v>165</v>
      </c>
      <c r="E163" s="197" t="s">
        <v>19</v>
      </c>
      <c r="F163" s="198" t="s">
        <v>237</v>
      </c>
      <c r="G163" s="196"/>
      <c r="H163" s="199">
        <v>58.35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3" t="s">
        <v>81</v>
      </c>
      <c r="AW163" s="13" t="s">
        <v>31</v>
      </c>
      <c r="AX163" s="13" t="s">
        <v>72</v>
      </c>
      <c r="AY163" s="205" t="s">
        <v>115</v>
      </c>
    </row>
    <row r="164" spans="1:65" s="15" customFormat="1">
      <c r="B164" s="217"/>
      <c r="C164" s="218"/>
      <c r="D164" s="193" t="s">
        <v>165</v>
      </c>
      <c r="E164" s="219" t="s">
        <v>19</v>
      </c>
      <c r="F164" s="220" t="s">
        <v>171</v>
      </c>
      <c r="G164" s="218"/>
      <c r="H164" s="221">
        <v>225.07399999999998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165</v>
      </c>
      <c r="AU164" s="227" t="s">
        <v>81</v>
      </c>
      <c r="AV164" s="15" t="s">
        <v>122</v>
      </c>
      <c r="AW164" s="15" t="s">
        <v>31</v>
      </c>
      <c r="AX164" s="15" t="s">
        <v>77</v>
      </c>
      <c r="AY164" s="227" t="s">
        <v>115</v>
      </c>
    </row>
    <row r="165" spans="1:65" s="2" customFormat="1" ht="24.2" customHeight="1">
      <c r="A165" s="36"/>
      <c r="B165" s="37"/>
      <c r="C165" s="175" t="s">
        <v>238</v>
      </c>
      <c r="D165" s="175" t="s">
        <v>117</v>
      </c>
      <c r="E165" s="176" t="s">
        <v>239</v>
      </c>
      <c r="F165" s="177" t="s">
        <v>240</v>
      </c>
      <c r="G165" s="178" t="s">
        <v>161</v>
      </c>
      <c r="H165" s="179">
        <v>780.596</v>
      </c>
      <c r="I165" s="180"/>
      <c r="J165" s="181">
        <f>ROUND(I165*H165,2)</f>
        <v>0</v>
      </c>
      <c r="K165" s="177" t="s">
        <v>121</v>
      </c>
      <c r="L165" s="41"/>
      <c r="M165" s="182" t="s">
        <v>19</v>
      </c>
      <c r="N165" s="183" t="s">
        <v>43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122</v>
      </c>
      <c r="AT165" s="186" t="s">
        <v>117</v>
      </c>
      <c r="AU165" s="186" t="s">
        <v>81</v>
      </c>
      <c r="AY165" s="19" t="s">
        <v>115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77</v>
      </c>
      <c r="BK165" s="187">
        <f>ROUND(I165*H165,2)</f>
        <v>0</v>
      </c>
      <c r="BL165" s="19" t="s">
        <v>122</v>
      </c>
      <c r="BM165" s="186" t="s">
        <v>241</v>
      </c>
    </row>
    <row r="166" spans="1:65" s="2" customFormat="1">
      <c r="A166" s="36"/>
      <c r="B166" s="37"/>
      <c r="C166" s="38"/>
      <c r="D166" s="188" t="s">
        <v>124</v>
      </c>
      <c r="E166" s="38"/>
      <c r="F166" s="189" t="s">
        <v>242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124</v>
      </c>
      <c r="AU166" s="19" t="s">
        <v>81</v>
      </c>
    </row>
    <row r="167" spans="1:65" s="2" customFormat="1" ht="126.75">
      <c r="A167" s="36"/>
      <c r="B167" s="37"/>
      <c r="C167" s="38"/>
      <c r="D167" s="193" t="s">
        <v>126</v>
      </c>
      <c r="E167" s="38"/>
      <c r="F167" s="194" t="s">
        <v>243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126</v>
      </c>
      <c r="AU167" s="19" t="s">
        <v>81</v>
      </c>
    </row>
    <row r="168" spans="1:65" s="13" customFormat="1">
      <c r="B168" s="195"/>
      <c r="C168" s="196"/>
      <c r="D168" s="193" t="s">
        <v>165</v>
      </c>
      <c r="E168" s="197" t="s">
        <v>19</v>
      </c>
      <c r="F168" s="198" t="s">
        <v>244</v>
      </c>
      <c r="G168" s="196"/>
      <c r="H168" s="199">
        <v>947.32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165</v>
      </c>
      <c r="AU168" s="205" t="s">
        <v>81</v>
      </c>
      <c r="AV168" s="13" t="s">
        <v>81</v>
      </c>
      <c r="AW168" s="13" t="s">
        <v>31</v>
      </c>
      <c r="AX168" s="13" t="s">
        <v>72</v>
      </c>
      <c r="AY168" s="205" t="s">
        <v>115</v>
      </c>
    </row>
    <row r="169" spans="1:65" s="13" customFormat="1">
      <c r="B169" s="195"/>
      <c r="C169" s="196"/>
      <c r="D169" s="193" t="s">
        <v>165</v>
      </c>
      <c r="E169" s="197" t="s">
        <v>19</v>
      </c>
      <c r="F169" s="198" t="s">
        <v>245</v>
      </c>
      <c r="G169" s="196"/>
      <c r="H169" s="199">
        <v>-166.72399999999999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165</v>
      </c>
      <c r="AU169" s="205" t="s">
        <v>81</v>
      </c>
      <c r="AV169" s="13" t="s">
        <v>81</v>
      </c>
      <c r="AW169" s="13" t="s">
        <v>31</v>
      </c>
      <c r="AX169" s="13" t="s">
        <v>72</v>
      </c>
      <c r="AY169" s="205" t="s">
        <v>115</v>
      </c>
    </row>
    <row r="170" spans="1:65" s="15" customFormat="1">
      <c r="B170" s="217"/>
      <c r="C170" s="218"/>
      <c r="D170" s="193" t="s">
        <v>165</v>
      </c>
      <c r="E170" s="219" t="s">
        <v>19</v>
      </c>
      <c r="F170" s="220" t="s">
        <v>171</v>
      </c>
      <c r="G170" s="218"/>
      <c r="H170" s="221">
        <v>780.596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165</v>
      </c>
      <c r="AU170" s="227" t="s">
        <v>81</v>
      </c>
      <c r="AV170" s="15" t="s">
        <v>122</v>
      </c>
      <c r="AW170" s="15" t="s">
        <v>31</v>
      </c>
      <c r="AX170" s="15" t="s">
        <v>77</v>
      </c>
      <c r="AY170" s="227" t="s">
        <v>115</v>
      </c>
    </row>
    <row r="171" spans="1:65" s="2" customFormat="1" ht="16.5" customHeight="1">
      <c r="A171" s="36"/>
      <c r="B171" s="37"/>
      <c r="C171" s="238" t="s">
        <v>246</v>
      </c>
      <c r="D171" s="238" t="s">
        <v>247</v>
      </c>
      <c r="E171" s="239" t="s">
        <v>248</v>
      </c>
      <c r="F171" s="240" t="s">
        <v>249</v>
      </c>
      <c r="G171" s="241" t="s">
        <v>221</v>
      </c>
      <c r="H171" s="242">
        <v>116.7</v>
      </c>
      <c r="I171" s="243"/>
      <c r="J171" s="244">
        <f>ROUND(I171*H171,2)</f>
        <v>0</v>
      </c>
      <c r="K171" s="240" t="s">
        <v>121</v>
      </c>
      <c r="L171" s="245"/>
      <c r="M171" s="246" t="s">
        <v>19</v>
      </c>
      <c r="N171" s="247" t="s">
        <v>43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158</v>
      </c>
      <c r="AT171" s="186" t="s">
        <v>247</v>
      </c>
      <c r="AU171" s="186" t="s">
        <v>81</v>
      </c>
      <c r="AY171" s="19" t="s">
        <v>115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77</v>
      </c>
      <c r="BK171" s="187">
        <f>ROUND(I171*H171,2)</f>
        <v>0</v>
      </c>
      <c r="BL171" s="19" t="s">
        <v>122</v>
      </c>
      <c r="BM171" s="186" t="s">
        <v>250</v>
      </c>
    </row>
    <row r="172" spans="1:65" s="2" customFormat="1">
      <c r="A172" s="36"/>
      <c r="B172" s="37"/>
      <c r="C172" s="38"/>
      <c r="D172" s="188" t="s">
        <v>124</v>
      </c>
      <c r="E172" s="38"/>
      <c r="F172" s="189" t="s">
        <v>251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124</v>
      </c>
      <c r="AU172" s="19" t="s">
        <v>81</v>
      </c>
    </row>
    <row r="173" spans="1:65" s="16" customFormat="1">
      <c r="B173" s="228"/>
      <c r="C173" s="229"/>
      <c r="D173" s="193" t="s">
        <v>165</v>
      </c>
      <c r="E173" s="230" t="s">
        <v>19</v>
      </c>
      <c r="F173" s="231" t="s">
        <v>252</v>
      </c>
      <c r="G173" s="229"/>
      <c r="H173" s="230" t="s">
        <v>19</v>
      </c>
      <c r="I173" s="232"/>
      <c r="J173" s="229"/>
      <c r="K173" s="229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165</v>
      </c>
      <c r="AU173" s="237" t="s">
        <v>81</v>
      </c>
      <c r="AV173" s="16" t="s">
        <v>77</v>
      </c>
      <c r="AW173" s="16" t="s">
        <v>31</v>
      </c>
      <c r="AX173" s="16" t="s">
        <v>72</v>
      </c>
      <c r="AY173" s="237" t="s">
        <v>115</v>
      </c>
    </row>
    <row r="174" spans="1:65" s="13" customFormat="1">
      <c r="B174" s="195"/>
      <c r="C174" s="196"/>
      <c r="D174" s="193" t="s">
        <v>165</v>
      </c>
      <c r="E174" s="197" t="s">
        <v>19</v>
      </c>
      <c r="F174" s="198" t="s">
        <v>253</v>
      </c>
      <c r="G174" s="196"/>
      <c r="H174" s="199">
        <v>58.35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165</v>
      </c>
      <c r="AU174" s="205" t="s">
        <v>81</v>
      </c>
      <c r="AV174" s="13" t="s">
        <v>81</v>
      </c>
      <c r="AW174" s="13" t="s">
        <v>31</v>
      </c>
      <c r="AX174" s="13" t="s">
        <v>77</v>
      </c>
      <c r="AY174" s="205" t="s">
        <v>115</v>
      </c>
    </row>
    <row r="175" spans="1:65" s="13" customFormat="1">
      <c r="B175" s="195"/>
      <c r="C175" s="196"/>
      <c r="D175" s="193" t="s">
        <v>165</v>
      </c>
      <c r="E175" s="196"/>
      <c r="F175" s="198" t="s">
        <v>254</v>
      </c>
      <c r="G175" s="196"/>
      <c r="H175" s="199">
        <v>116.7</v>
      </c>
      <c r="I175" s="200"/>
      <c r="J175" s="196"/>
      <c r="K175" s="196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165</v>
      </c>
      <c r="AU175" s="205" t="s">
        <v>81</v>
      </c>
      <c r="AV175" s="13" t="s">
        <v>81</v>
      </c>
      <c r="AW175" s="13" t="s">
        <v>4</v>
      </c>
      <c r="AX175" s="13" t="s">
        <v>77</v>
      </c>
      <c r="AY175" s="205" t="s">
        <v>115</v>
      </c>
    </row>
    <row r="176" spans="1:65" s="2" customFormat="1" ht="37.9" customHeight="1">
      <c r="A176" s="36"/>
      <c r="B176" s="37"/>
      <c r="C176" s="175" t="s">
        <v>255</v>
      </c>
      <c r="D176" s="175" t="s">
        <v>117</v>
      </c>
      <c r="E176" s="176" t="s">
        <v>256</v>
      </c>
      <c r="F176" s="177" t="s">
        <v>257</v>
      </c>
      <c r="G176" s="178" t="s">
        <v>161</v>
      </c>
      <c r="H176" s="179">
        <v>130.62</v>
      </c>
      <c r="I176" s="180"/>
      <c r="J176" s="181">
        <f>ROUND(I176*H176,2)</f>
        <v>0</v>
      </c>
      <c r="K176" s="177" t="s">
        <v>121</v>
      </c>
      <c r="L176" s="41"/>
      <c r="M176" s="182" t="s">
        <v>19</v>
      </c>
      <c r="N176" s="183" t="s">
        <v>43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122</v>
      </c>
      <c r="AT176" s="186" t="s">
        <v>117</v>
      </c>
      <c r="AU176" s="186" t="s">
        <v>81</v>
      </c>
      <c r="AY176" s="19" t="s">
        <v>115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77</v>
      </c>
      <c r="BK176" s="187">
        <f>ROUND(I176*H176,2)</f>
        <v>0</v>
      </c>
      <c r="BL176" s="19" t="s">
        <v>122</v>
      </c>
      <c r="BM176" s="186" t="s">
        <v>258</v>
      </c>
    </row>
    <row r="177" spans="1:65" s="2" customFormat="1">
      <c r="A177" s="36"/>
      <c r="B177" s="37"/>
      <c r="C177" s="38"/>
      <c r="D177" s="188" t="s">
        <v>124</v>
      </c>
      <c r="E177" s="38"/>
      <c r="F177" s="189" t="s">
        <v>259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124</v>
      </c>
      <c r="AU177" s="19" t="s">
        <v>81</v>
      </c>
    </row>
    <row r="178" spans="1:65" s="2" customFormat="1" ht="87.75">
      <c r="A178" s="36"/>
      <c r="B178" s="37"/>
      <c r="C178" s="38"/>
      <c r="D178" s="193" t="s">
        <v>126</v>
      </c>
      <c r="E178" s="38"/>
      <c r="F178" s="194" t="s">
        <v>260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126</v>
      </c>
      <c r="AU178" s="19" t="s">
        <v>81</v>
      </c>
    </row>
    <row r="179" spans="1:65" s="13" customFormat="1">
      <c r="B179" s="195"/>
      <c r="C179" s="196"/>
      <c r="D179" s="193" t="s">
        <v>165</v>
      </c>
      <c r="E179" s="197" t="s">
        <v>19</v>
      </c>
      <c r="F179" s="198" t="s">
        <v>261</v>
      </c>
      <c r="G179" s="196"/>
      <c r="H179" s="199">
        <v>17.963999999999999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165</v>
      </c>
      <c r="AU179" s="205" t="s">
        <v>81</v>
      </c>
      <c r="AV179" s="13" t="s">
        <v>81</v>
      </c>
      <c r="AW179" s="13" t="s">
        <v>31</v>
      </c>
      <c r="AX179" s="13" t="s">
        <v>72</v>
      </c>
      <c r="AY179" s="205" t="s">
        <v>115</v>
      </c>
    </row>
    <row r="180" spans="1:65" s="13" customFormat="1">
      <c r="B180" s="195"/>
      <c r="C180" s="196"/>
      <c r="D180" s="193" t="s">
        <v>165</v>
      </c>
      <c r="E180" s="197" t="s">
        <v>19</v>
      </c>
      <c r="F180" s="198" t="s">
        <v>262</v>
      </c>
      <c r="G180" s="196"/>
      <c r="H180" s="199">
        <v>112.65600000000001</v>
      </c>
      <c r="I180" s="200"/>
      <c r="J180" s="196"/>
      <c r="K180" s="196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165</v>
      </c>
      <c r="AU180" s="205" t="s">
        <v>81</v>
      </c>
      <c r="AV180" s="13" t="s">
        <v>81</v>
      </c>
      <c r="AW180" s="13" t="s">
        <v>31</v>
      </c>
      <c r="AX180" s="13" t="s">
        <v>72</v>
      </c>
      <c r="AY180" s="205" t="s">
        <v>115</v>
      </c>
    </row>
    <row r="181" spans="1:65" s="15" customFormat="1">
      <c r="B181" s="217"/>
      <c r="C181" s="218"/>
      <c r="D181" s="193" t="s">
        <v>165</v>
      </c>
      <c r="E181" s="219" t="s">
        <v>19</v>
      </c>
      <c r="F181" s="220" t="s">
        <v>171</v>
      </c>
      <c r="G181" s="218"/>
      <c r="H181" s="221">
        <v>130.62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165</v>
      </c>
      <c r="AU181" s="227" t="s">
        <v>81</v>
      </c>
      <c r="AV181" s="15" t="s">
        <v>122</v>
      </c>
      <c r="AW181" s="15" t="s">
        <v>31</v>
      </c>
      <c r="AX181" s="15" t="s">
        <v>77</v>
      </c>
      <c r="AY181" s="227" t="s">
        <v>115</v>
      </c>
    </row>
    <row r="182" spans="1:65" s="2" customFormat="1" ht="16.5" customHeight="1">
      <c r="A182" s="36"/>
      <c r="B182" s="37"/>
      <c r="C182" s="238" t="s">
        <v>7</v>
      </c>
      <c r="D182" s="238" t="s">
        <v>247</v>
      </c>
      <c r="E182" s="239" t="s">
        <v>263</v>
      </c>
      <c r="F182" s="240" t="s">
        <v>264</v>
      </c>
      <c r="G182" s="241" t="s">
        <v>221</v>
      </c>
      <c r="H182" s="242">
        <v>261.24</v>
      </c>
      <c r="I182" s="243"/>
      <c r="J182" s="244">
        <f>ROUND(I182*H182,2)</f>
        <v>0</v>
      </c>
      <c r="K182" s="240" t="s">
        <v>121</v>
      </c>
      <c r="L182" s="245"/>
      <c r="M182" s="246" t="s">
        <v>19</v>
      </c>
      <c r="N182" s="247" t="s">
        <v>43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158</v>
      </c>
      <c r="AT182" s="186" t="s">
        <v>247</v>
      </c>
      <c r="AU182" s="186" t="s">
        <v>81</v>
      </c>
      <c r="AY182" s="19" t="s">
        <v>115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77</v>
      </c>
      <c r="BK182" s="187">
        <f>ROUND(I182*H182,2)</f>
        <v>0</v>
      </c>
      <c r="BL182" s="19" t="s">
        <v>122</v>
      </c>
      <c r="BM182" s="186" t="s">
        <v>265</v>
      </c>
    </row>
    <row r="183" spans="1:65" s="2" customFormat="1">
      <c r="A183" s="36"/>
      <c r="B183" s="37"/>
      <c r="C183" s="38"/>
      <c r="D183" s="188" t="s">
        <v>124</v>
      </c>
      <c r="E183" s="38"/>
      <c r="F183" s="189" t="s">
        <v>266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124</v>
      </c>
      <c r="AU183" s="19" t="s">
        <v>81</v>
      </c>
    </row>
    <row r="184" spans="1:65" s="13" customFormat="1">
      <c r="B184" s="195"/>
      <c r="C184" s="196"/>
      <c r="D184" s="193" t="s">
        <v>165</v>
      </c>
      <c r="E184" s="196"/>
      <c r="F184" s="198" t="s">
        <v>267</v>
      </c>
      <c r="G184" s="196"/>
      <c r="H184" s="199">
        <v>261.24</v>
      </c>
      <c r="I184" s="200"/>
      <c r="J184" s="196"/>
      <c r="K184" s="196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165</v>
      </c>
      <c r="AU184" s="205" t="s">
        <v>81</v>
      </c>
      <c r="AV184" s="13" t="s">
        <v>81</v>
      </c>
      <c r="AW184" s="13" t="s">
        <v>4</v>
      </c>
      <c r="AX184" s="13" t="s">
        <v>77</v>
      </c>
      <c r="AY184" s="205" t="s">
        <v>115</v>
      </c>
    </row>
    <row r="185" spans="1:65" s="12" customFormat="1" ht="22.9" customHeight="1">
      <c r="B185" s="159"/>
      <c r="C185" s="160"/>
      <c r="D185" s="161" t="s">
        <v>71</v>
      </c>
      <c r="E185" s="173" t="s">
        <v>122</v>
      </c>
      <c r="F185" s="173" t="s">
        <v>268</v>
      </c>
      <c r="G185" s="160"/>
      <c r="H185" s="160"/>
      <c r="I185" s="163"/>
      <c r="J185" s="174">
        <f>BK185</f>
        <v>0</v>
      </c>
      <c r="K185" s="160"/>
      <c r="L185" s="165"/>
      <c r="M185" s="166"/>
      <c r="N185" s="167"/>
      <c r="O185" s="167"/>
      <c r="P185" s="168">
        <f>SUM(P186:P206)</f>
        <v>0</v>
      </c>
      <c r="Q185" s="167"/>
      <c r="R185" s="168">
        <f>SUM(R186:R206)</f>
        <v>0.73280000000000001</v>
      </c>
      <c r="S185" s="167"/>
      <c r="T185" s="169">
        <f>SUM(T186:T206)</f>
        <v>0</v>
      </c>
      <c r="AR185" s="170" t="s">
        <v>77</v>
      </c>
      <c r="AT185" s="171" t="s">
        <v>71</v>
      </c>
      <c r="AU185" s="171" t="s">
        <v>77</v>
      </c>
      <c r="AY185" s="170" t="s">
        <v>115</v>
      </c>
      <c r="BK185" s="172">
        <f>SUM(BK186:BK206)</f>
        <v>0</v>
      </c>
    </row>
    <row r="186" spans="1:65" s="2" customFormat="1" ht="16.5" customHeight="1">
      <c r="A186" s="36"/>
      <c r="B186" s="37"/>
      <c r="C186" s="175" t="s">
        <v>269</v>
      </c>
      <c r="D186" s="175" t="s">
        <v>117</v>
      </c>
      <c r="E186" s="176" t="s">
        <v>270</v>
      </c>
      <c r="F186" s="177" t="s">
        <v>271</v>
      </c>
      <c r="G186" s="178" t="s">
        <v>161</v>
      </c>
      <c r="H186" s="179">
        <v>0.8</v>
      </c>
      <c r="I186" s="180"/>
      <c r="J186" s="181">
        <f>ROUND(I186*H186,2)</f>
        <v>0</v>
      </c>
      <c r="K186" s="177" t="s">
        <v>121</v>
      </c>
      <c r="L186" s="41"/>
      <c r="M186" s="182" t="s">
        <v>19</v>
      </c>
      <c r="N186" s="183" t="s">
        <v>43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122</v>
      </c>
      <c r="AT186" s="186" t="s">
        <v>117</v>
      </c>
      <c r="AU186" s="186" t="s">
        <v>81</v>
      </c>
      <c r="AY186" s="19" t="s">
        <v>115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77</v>
      </c>
      <c r="BK186" s="187">
        <f>ROUND(I186*H186,2)</f>
        <v>0</v>
      </c>
      <c r="BL186" s="19" t="s">
        <v>122</v>
      </c>
      <c r="BM186" s="186" t="s">
        <v>272</v>
      </c>
    </row>
    <row r="187" spans="1:65" s="2" customFormat="1">
      <c r="A187" s="36"/>
      <c r="B187" s="37"/>
      <c r="C187" s="38"/>
      <c r="D187" s="188" t="s">
        <v>124</v>
      </c>
      <c r="E187" s="38"/>
      <c r="F187" s="189" t="s">
        <v>273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124</v>
      </c>
      <c r="AU187" s="19" t="s">
        <v>81</v>
      </c>
    </row>
    <row r="188" spans="1:65" s="2" customFormat="1" ht="39">
      <c r="A188" s="36"/>
      <c r="B188" s="37"/>
      <c r="C188" s="38"/>
      <c r="D188" s="193" t="s">
        <v>126</v>
      </c>
      <c r="E188" s="38"/>
      <c r="F188" s="194" t="s">
        <v>274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126</v>
      </c>
      <c r="AU188" s="19" t="s">
        <v>81</v>
      </c>
    </row>
    <row r="189" spans="1:65" s="16" customFormat="1">
      <c r="B189" s="228"/>
      <c r="C189" s="229"/>
      <c r="D189" s="193" t="s">
        <v>165</v>
      </c>
      <c r="E189" s="230" t="s">
        <v>19</v>
      </c>
      <c r="F189" s="231" t="s">
        <v>275</v>
      </c>
      <c r="G189" s="229"/>
      <c r="H189" s="230" t="s">
        <v>19</v>
      </c>
      <c r="I189" s="232"/>
      <c r="J189" s="229"/>
      <c r="K189" s="229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165</v>
      </c>
      <c r="AU189" s="237" t="s">
        <v>81</v>
      </c>
      <c r="AV189" s="16" t="s">
        <v>77</v>
      </c>
      <c r="AW189" s="16" t="s">
        <v>31</v>
      </c>
      <c r="AX189" s="16" t="s">
        <v>72</v>
      </c>
      <c r="AY189" s="237" t="s">
        <v>115</v>
      </c>
    </row>
    <row r="190" spans="1:65" s="13" customFormat="1">
      <c r="B190" s="195"/>
      <c r="C190" s="196"/>
      <c r="D190" s="193" t="s">
        <v>165</v>
      </c>
      <c r="E190" s="197" t="s">
        <v>19</v>
      </c>
      <c r="F190" s="198" t="s">
        <v>276</v>
      </c>
      <c r="G190" s="196"/>
      <c r="H190" s="199">
        <v>0.8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165</v>
      </c>
      <c r="AU190" s="205" t="s">
        <v>81</v>
      </c>
      <c r="AV190" s="13" t="s">
        <v>81</v>
      </c>
      <c r="AW190" s="13" t="s">
        <v>31</v>
      </c>
      <c r="AX190" s="13" t="s">
        <v>77</v>
      </c>
      <c r="AY190" s="205" t="s">
        <v>115</v>
      </c>
    </row>
    <row r="191" spans="1:65" s="2" customFormat="1" ht="16.5" customHeight="1">
      <c r="A191" s="36"/>
      <c r="B191" s="37"/>
      <c r="C191" s="175" t="s">
        <v>277</v>
      </c>
      <c r="D191" s="175" t="s">
        <v>117</v>
      </c>
      <c r="E191" s="176" t="s">
        <v>278</v>
      </c>
      <c r="F191" s="177" t="s">
        <v>279</v>
      </c>
      <c r="G191" s="178" t="s">
        <v>161</v>
      </c>
      <c r="H191" s="179">
        <v>34.152000000000001</v>
      </c>
      <c r="I191" s="180"/>
      <c r="J191" s="181">
        <f>ROUND(I191*H191,2)</f>
        <v>0</v>
      </c>
      <c r="K191" s="177" t="s">
        <v>121</v>
      </c>
      <c r="L191" s="41"/>
      <c r="M191" s="182" t="s">
        <v>19</v>
      </c>
      <c r="N191" s="183" t="s">
        <v>43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122</v>
      </c>
      <c r="AT191" s="186" t="s">
        <v>117</v>
      </c>
      <c r="AU191" s="186" t="s">
        <v>81</v>
      </c>
      <c r="AY191" s="19" t="s">
        <v>115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77</v>
      </c>
      <c r="BK191" s="187">
        <f>ROUND(I191*H191,2)</f>
        <v>0</v>
      </c>
      <c r="BL191" s="19" t="s">
        <v>122</v>
      </c>
      <c r="BM191" s="186" t="s">
        <v>280</v>
      </c>
    </row>
    <row r="192" spans="1:65" s="2" customFormat="1">
      <c r="A192" s="36"/>
      <c r="B192" s="37"/>
      <c r="C192" s="38"/>
      <c r="D192" s="188" t="s">
        <v>124</v>
      </c>
      <c r="E192" s="38"/>
      <c r="F192" s="189" t="s">
        <v>281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124</v>
      </c>
      <c r="AU192" s="19" t="s">
        <v>81</v>
      </c>
    </row>
    <row r="193" spans="1:65" s="2" customFormat="1" ht="39">
      <c r="A193" s="36"/>
      <c r="B193" s="37"/>
      <c r="C193" s="38"/>
      <c r="D193" s="193" t="s">
        <v>126</v>
      </c>
      <c r="E193" s="38"/>
      <c r="F193" s="194" t="s">
        <v>274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126</v>
      </c>
      <c r="AU193" s="19" t="s">
        <v>81</v>
      </c>
    </row>
    <row r="194" spans="1:65" s="13" customFormat="1">
      <c r="B194" s="195"/>
      <c r="C194" s="196"/>
      <c r="D194" s="193" t="s">
        <v>165</v>
      </c>
      <c r="E194" s="197" t="s">
        <v>19</v>
      </c>
      <c r="F194" s="198" t="s">
        <v>282</v>
      </c>
      <c r="G194" s="196"/>
      <c r="H194" s="199">
        <v>34.152000000000001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165</v>
      </c>
      <c r="AU194" s="205" t="s">
        <v>81</v>
      </c>
      <c r="AV194" s="13" t="s">
        <v>81</v>
      </c>
      <c r="AW194" s="13" t="s">
        <v>31</v>
      </c>
      <c r="AX194" s="13" t="s">
        <v>77</v>
      </c>
      <c r="AY194" s="205" t="s">
        <v>115</v>
      </c>
    </row>
    <row r="195" spans="1:65" s="2" customFormat="1" ht="16.5" customHeight="1">
      <c r="A195" s="36"/>
      <c r="B195" s="37"/>
      <c r="C195" s="175" t="s">
        <v>283</v>
      </c>
      <c r="D195" s="175" t="s">
        <v>117</v>
      </c>
      <c r="E195" s="176" t="s">
        <v>284</v>
      </c>
      <c r="F195" s="177" t="s">
        <v>285</v>
      </c>
      <c r="G195" s="178" t="s">
        <v>130</v>
      </c>
      <c r="H195" s="179">
        <v>8</v>
      </c>
      <c r="I195" s="180"/>
      <c r="J195" s="181">
        <f>ROUND(I195*H195,2)</f>
        <v>0</v>
      </c>
      <c r="K195" s="177" t="s">
        <v>121</v>
      </c>
      <c r="L195" s="41"/>
      <c r="M195" s="182" t="s">
        <v>19</v>
      </c>
      <c r="N195" s="183" t="s">
        <v>43</v>
      </c>
      <c r="O195" s="66"/>
      <c r="P195" s="184">
        <f>O195*H195</f>
        <v>0</v>
      </c>
      <c r="Q195" s="184">
        <v>6.6E-3</v>
      </c>
      <c r="R195" s="184">
        <f>Q195*H195</f>
        <v>5.28E-2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122</v>
      </c>
      <c r="AT195" s="186" t="s">
        <v>117</v>
      </c>
      <c r="AU195" s="186" t="s">
        <v>81</v>
      </c>
      <c r="AY195" s="19" t="s">
        <v>115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77</v>
      </c>
      <c r="BK195" s="187">
        <f>ROUND(I195*H195,2)</f>
        <v>0</v>
      </c>
      <c r="BL195" s="19" t="s">
        <v>122</v>
      </c>
      <c r="BM195" s="186" t="s">
        <v>286</v>
      </c>
    </row>
    <row r="196" spans="1:65" s="2" customFormat="1">
      <c r="A196" s="36"/>
      <c r="B196" s="37"/>
      <c r="C196" s="38"/>
      <c r="D196" s="188" t="s">
        <v>124</v>
      </c>
      <c r="E196" s="38"/>
      <c r="F196" s="189" t="s">
        <v>287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124</v>
      </c>
      <c r="AU196" s="19" t="s">
        <v>81</v>
      </c>
    </row>
    <row r="197" spans="1:65" s="2" customFormat="1" ht="29.25">
      <c r="A197" s="36"/>
      <c r="B197" s="37"/>
      <c r="C197" s="38"/>
      <c r="D197" s="193" t="s">
        <v>126</v>
      </c>
      <c r="E197" s="38"/>
      <c r="F197" s="194" t="s">
        <v>288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126</v>
      </c>
      <c r="AU197" s="19" t="s">
        <v>81</v>
      </c>
    </row>
    <row r="198" spans="1:65" s="2" customFormat="1" ht="16.5" customHeight="1">
      <c r="A198" s="36"/>
      <c r="B198" s="37"/>
      <c r="C198" s="238" t="s">
        <v>289</v>
      </c>
      <c r="D198" s="238" t="s">
        <v>247</v>
      </c>
      <c r="E198" s="239" t="s">
        <v>290</v>
      </c>
      <c r="F198" s="240" t="s">
        <v>291</v>
      </c>
      <c r="G198" s="241" t="s">
        <v>130</v>
      </c>
      <c r="H198" s="242">
        <v>8</v>
      </c>
      <c r="I198" s="243"/>
      <c r="J198" s="244">
        <f>ROUND(I198*H198,2)</f>
        <v>0</v>
      </c>
      <c r="K198" s="240" t="s">
        <v>121</v>
      </c>
      <c r="L198" s="245"/>
      <c r="M198" s="246" t="s">
        <v>19</v>
      </c>
      <c r="N198" s="247" t="s">
        <v>43</v>
      </c>
      <c r="O198" s="66"/>
      <c r="P198" s="184">
        <f>O198*H198</f>
        <v>0</v>
      </c>
      <c r="Q198" s="184">
        <v>5.2999999999999999E-2</v>
      </c>
      <c r="R198" s="184">
        <f>Q198*H198</f>
        <v>0.42399999999999999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158</v>
      </c>
      <c r="AT198" s="186" t="s">
        <v>247</v>
      </c>
      <c r="AU198" s="186" t="s">
        <v>81</v>
      </c>
      <c r="AY198" s="19" t="s">
        <v>115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77</v>
      </c>
      <c r="BK198" s="187">
        <f>ROUND(I198*H198,2)</f>
        <v>0</v>
      </c>
      <c r="BL198" s="19" t="s">
        <v>122</v>
      </c>
      <c r="BM198" s="186" t="s">
        <v>292</v>
      </c>
    </row>
    <row r="199" spans="1:65" s="2" customFormat="1">
      <c r="A199" s="36"/>
      <c r="B199" s="37"/>
      <c r="C199" s="38"/>
      <c r="D199" s="188" t="s">
        <v>124</v>
      </c>
      <c r="E199" s="38"/>
      <c r="F199" s="189" t="s">
        <v>293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124</v>
      </c>
      <c r="AU199" s="19" t="s">
        <v>81</v>
      </c>
    </row>
    <row r="200" spans="1:65" s="2" customFormat="1" ht="16.5" customHeight="1">
      <c r="A200" s="36"/>
      <c r="B200" s="37"/>
      <c r="C200" s="238" t="s">
        <v>294</v>
      </c>
      <c r="D200" s="238" t="s">
        <v>247</v>
      </c>
      <c r="E200" s="239" t="s">
        <v>295</v>
      </c>
      <c r="F200" s="240" t="s">
        <v>296</v>
      </c>
      <c r="G200" s="241" t="s">
        <v>130</v>
      </c>
      <c r="H200" s="242">
        <v>8</v>
      </c>
      <c r="I200" s="243"/>
      <c r="J200" s="244">
        <f>ROUND(I200*H200,2)</f>
        <v>0</v>
      </c>
      <c r="K200" s="240" t="s">
        <v>121</v>
      </c>
      <c r="L200" s="245"/>
      <c r="M200" s="246" t="s">
        <v>19</v>
      </c>
      <c r="N200" s="247" t="s">
        <v>43</v>
      </c>
      <c r="O200" s="66"/>
      <c r="P200" s="184">
        <f>O200*H200</f>
        <v>0</v>
      </c>
      <c r="Q200" s="184">
        <v>3.2000000000000001E-2</v>
      </c>
      <c r="R200" s="184">
        <f>Q200*H200</f>
        <v>0.25600000000000001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158</v>
      </c>
      <c r="AT200" s="186" t="s">
        <v>247</v>
      </c>
      <c r="AU200" s="186" t="s">
        <v>81</v>
      </c>
      <c r="AY200" s="19" t="s">
        <v>115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77</v>
      </c>
      <c r="BK200" s="187">
        <f>ROUND(I200*H200,2)</f>
        <v>0</v>
      </c>
      <c r="BL200" s="19" t="s">
        <v>122</v>
      </c>
      <c r="BM200" s="186" t="s">
        <v>297</v>
      </c>
    </row>
    <row r="201" spans="1:65" s="2" customFormat="1">
      <c r="A201" s="36"/>
      <c r="B201" s="37"/>
      <c r="C201" s="38"/>
      <c r="D201" s="188" t="s">
        <v>124</v>
      </c>
      <c r="E201" s="38"/>
      <c r="F201" s="189" t="s">
        <v>298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124</v>
      </c>
      <c r="AU201" s="19" t="s">
        <v>81</v>
      </c>
    </row>
    <row r="202" spans="1:65" s="2" customFormat="1" ht="24.2" customHeight="1">
      <c r="A202" s="36"/>
      <c r="B202" s="37"/>
      <c r="C202" s="175" t="s">
        <v>299</v>
      </c>
      <c r="D202" s="175" t="s">
        <v>117</v>
      </c>
      <c r="E202" s="176" t="s">
        <v>300</v>
      </c>
      <c r="F202" s="177" t="s">
        <v>301</v>
      </c>
      <c r="G202" s="178" t="s">
        <v>161</v>
      </c>
      <c r="H202" s="179">
        <v>1.1519999999999999</v>
      </c>
      <c r="I202" s="180"/>
      <c r="J202" s="181">
        <f>ROUND(I202*H202,2)</f>
        <v>0</v>
      </c>
      <c r="K202" s="177" t="s">
        <v>121</v>
      </c>
      <c r="L202" s="41"/>
      <c r="M202" s="182" t="s">
        <v>19</v>
      </c>
      <c r="N202" s="183" t="s">
        <v>43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122</v>
      </c>
      <c r="AT202" s="186" t="s">
        <v>117</v>
      </c>
      <c r="AU202" s="186" t="s">
        <v>81</v>
      </c>
      <c r="AY202" s="19" t="s">
        <v>115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77</v>
      </c>
      <c r="BK202" s="187">
        <f>ROUND(I202*H202,2)</f>
        <v>0</v>
      </c>
      <c r="BL202" s="19" t="s">
        <v>122</v>
      </c>
      <c r="BM202" s="186" t="s">
        <v>302</v>
      </c>
    </row>
    <row r="203" spans="1:65" s="2" customFormat="1">
      <c r="A203" s="36"/>
      <c r="B203" s="37"/>
      <c r="C203" s="38"/>
      <c r="D203" s="188" t="s">
        <v>124</v>
      </c>
      <c r="E203" s="38"/>
      <c r="F203" s="189" t="s">
        <v>303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124</v>
      </c>
      <c r="AU203" s="19" t="s">
        <v>81</v>
      </c>
    </row>
    <row r="204" spans="1:65" s="2" customFormat="1" ht="39">
      <c r="A204" s="36"/>
      <c r="B204" s="37"/>
      <c r="C204" s="38"/>
      <c r="D204" s="193" t="s">
        <v>126</v>
      </c>
      <c r="E204" s="38"/>
      <c r="F204" s="194" t="s">
        <v>304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126</v>
      </c>
      <c r="AU204" s="19" t="s">
        <v>81</v>
      </c>
    </row>
    <row r="205" spans="1:65" s="16" customFormat="1">
      <c r="B205" s="228"/>
      <c r="C205" s="229"/>
      <c r="D205" s="193" t="s">
        <v>165</v>
      </c>
      <c r="E205" s="230" t="s">
        <v>19</v>
      </c>
      <c r="F205" s="231" t="s">
        <v>305</v>
      </c>
      <c r="G205" s="229"/>
      <c r="H205" s="230" t="s">
        <v>19</v>
      </c>
      <c r="I205" s="232"/>
      <c r="J205" s="229"/>
      <c r="K205" s="229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165</v>
      </c>
      <c r="AU205" s="237" t="s">
        <v>81</v>
      </c>
      <c r="AV205" s="16" t="s">
        <v>77</v>
      </c>
      <c r="AW205" s="16" t="s">
        <v>31</v>
      </c>
      <c r="AX205" s="16" t="s">
        <v>72</v>
      </c>
      <c r="AY205" s="237" t="s">
        <v>115</v>
      </c>
    </row>
    <row r="206" spans="1:65" s="13" customFormat="1">
      <c r="B206" s="195"/>
      <c r="C206" s="196"/>
      <c r="D206" s="193" t="s">
        <v>165</v>
      </c>
      <c r="E206" s="197" t="s">
        <v>19</v>
      </c>
      <c r="F206" s="198" t="s">
        <v>306</v>
      </c>
      <c r="G206" s="196"/>
      <c r="H206" s="199">
        <v>1.1519999999999999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165</v>
      </c>
      <c r="AU206" s="205" t="s">
        <v>81</v>
      </c>
      <c r="AV206" s="13" t="s">
        <v>81</v>
      </c>
      <c r="AW206" s="13" t="s">
        <v>31</v>
      </c>
      <c r="AX206" s="13" t="s">
        <v>77</v>
      </c>
      <c r="AY206" s="205" t="s">
        <v>115</v>
      </c>
    </row>
    <row r="207" spans="1:65" s="12" customFormat="1" ht="22.9" customHeight="1">
      <c r="B207" s="159"/>
      <c r="C207" s="160"/>
      <c r="D207" s="161" t="s">
        <v>71</v>
      </c>
      <c r="E207" s="173" t="s">
        <v>158</v>
      </c>
      <c r="F207" s="173" t="s">
        <v>307</v>
      </c>
      <c r="G207" s="160"/>
      <c r="H207" s="160"/>
      <c r="I207" s="163"/>
      <c r="J207" s="174">
        <f>BK207</f>
        <v>0</v>
      </c>
      <c r="K207" s="160"/>
      <c r="L207" s="165"/>
      <c r="M207" s="166"/>
      <c r="N207" s="167"/>
      <c r="O207" s="167"/>
      <c r="P207" s="168">
        <f>SUM(P208:P283)</f>
        <v>0</v>
      </c>
      <c r="Q207" s="167"/>
      <c r="R207" s="168">
        <f>SUM(R208:R283)</f>
        <v>72.496119000000007</v>
      </c>
      <c r="S207" s="167"/>
      <c r="T207" s="169">
        <f>SUM(T208:T283)</f>
        <v>0</v>
      </c>
      <c r="AR207" s="170" t="s">
        <v>77</v>
      </c>
      <c r="AT207" s="171" t="s">
        <v>71</v>
      </c>
      <c r="AU207" s="171" t="s">
        <v>77</v>
      </c>
      <c r="AY207" s="170" t="s">
        <v>115</v>
      </c>
      <c r="BK207" s="172">
        <f>SUM(BK208:BK283)</f>
        <v>0</v>
      </c>
    </row>
    <row r="208" spans="1:65" s="2" customFormat="1" ht="24.2" customHeight="1">
      <c r="A208" s="36"/>
      <c r="B208" s="37"/>
      <c r="C208" s="175" t="s">
        <v>308</v>
      </c>
      <c r="D208" s="175" t="s">
        <v>117</v>
      </c>
      <c r="E208" s="176" t="s">
        <v>309</v>
      </c>
      <c r="F208" s="177" t="s">
        <v>310</v>
      </c>
      <c r="G208" s="178" t="s">
        <v>130</v>
      </c>
      <c r="H208" s="179">
        <v>8</v>
      </c>
      <c r="I208" s="180"/>
      <c r="J208" s="181">
        <f>ROUND(I208*H208,2)</f>
        <v>0</v>
      </c>
      <c r="K208" s="177" t="s">
        <v>121</v>
      </c>
      <c r="L208" s="41"/>
      <c r="M208" s="182" t="s">
        <v>19</v>
      </c>
      <c r="N208" s="183" t="s">
        <v>43</v>
      </c>
      <c r="O208" s="66"/>
      <c r="P208" s="184">
        <f>O208*H208</f>
        <v>0</v>
      </c>
      <c r="Q208" s="184">
        <v>6.8640000000000007E-2</v>
      </c>
      <c r="R208" s="184">
        <f>Q208*H208</f>
        <v>0.54912000000000005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122</v>
      </c>
      <c r="AT208" s="186" t="s">
        <v>117</v>
      </c>
      <c r="AU208" s="186" t="s">
        <v>81</v>
      </c>
      <c r="AY208" s="19" t="s">
        <v>115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77</v>
      </c>
      <c r="BK208" s="187">
        <f>ROUND(I208*H208,2)</f>
        <v>0</v>
      </c>
      <c r="BL208" s="19" t="s">
        <v>122</v>
      </c>
      <c r="BM208" s="186" t="s">
        <v>311</v>
      </c>
    </row>
    <row r="209" spans="1:65" s="2" customFormat="1">
      <c r="A209" s="36"/>
      <c r="B209" s="37"/>
      <c r="C209" s="38"/>
      <c r="D209" s="188" t="s">
        <v>124</v>
      </c>
      <c r="E209" s="38"/>
      <c r="F209" s="189" t="s">
        <v>312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124</v>
      </c>
      <c r="AU209" s="19" t="s">
        <v>81</v>
      </c>
    </row>
    <row r="210" spans="1:65" s="2" customFormat="1" ht="68.25">
      <c r="A210" s="36"/>
      <c r="B210" s="37"/>
      <c r="C210" s="38"/>
      <c r="D210" s="193" t="s">
        <v>126</v>
      </c>
      <c r="E210" s="38"/>
      <c r="F210" s="194" t="s">
        <v>313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126</v>
      </c>
      <c r="AU210" s="19" t="s">
        <v>81</v>
      </c>
    </row>
    <row r="211" spans="1:65" s="2" customFormat="1" ht="24.2" customHeight="1">
      <c r="A211" s="36"/>
      <c r="B211" s="37"/>
      <c r="C211" s="175" t="s">
        <v>314</v>
      </c>
      <c r="D211" s="175" t="s">
        <v>117</v>
      </c>
      <c r="E211" s="176" t="s">
        <v>315</v>
      </c>
      <c r="F211" s="177" t="s">
        <v>316</v>
      </c>
      <c r="G211" s="178" t="s">
        <v>120</v>
      </c>
      <c r="H211" s="179">
        <v>49.9</v>
      </c>
      <c r="I211" s="180"/>
      <c r="J211" s="181">
        <f>ROUND(I211*H211,2)</f>
        <v>0</v>
      </c>
      <c r="K211" s="177" t="s">
        <v>121</v>
      </c>
      <c r="L211" s="41"/>
      <c r="M211" s="182" t="s">
        <v>19</v>
      </c>
      <c r="N211" s="183" t="s">
        <v>43</v>
      </c>
      <c r="O211" s="66"/>
      <c r="P211" s="184">
        <f>O211*H211</f>
        <v>0</v>
      </c>
      <c r="Q211" s="184">
        <v>3.0000000000000001E-5</v>
      </c>
      <c r="R211" s="184">
        <f>Q211*H211</f>
        <v>1.4970000000000001E-3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122</v>
      </c>
      <c r="AT211" s="186" t="s">
        <v>117</v>
      </c>
      <c r="AU211" s="186" t="s">
        <v>81</v>
      </c>
      <c r="AY211" s="19" t="s">
        <v>115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77</v>
      </c>
      <c r="BK211" s="187">
        <f>ROUND(I211*H211,2)</f>
        <v>0</v>
      </c>
      <c r="BL211" s="19" t="s">
        <v>122</v>
      </c>
      <c r="BM211" s="186" t="s">
        <v>317</v>
      </c>
    </row>
    <row r="212" spans="1:65" s="2" customFormat="1">
      <c r="A212" s="36"/>
      <c r="B212" s="37"/>
      <c r="C212" s="38"/>
      <c r="D212" s="188" t="s">
        <v>124</v>
      </c>
      <c r="E212" s="38"/>
      <c r="F212" s="189" t="s">
        <v>318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124</v>
      </c>
      <c r="AU212" s="19" t="s">
        <v>81</v>
      </c>
    </row>
    <row r="213" spans="1:65" s="2" customFormat="1" ht="68.25">
      <c r="A213" s="36"/>
      <c r="B213" s="37"/>
      <c r="C213" s="38"/>
      <c r="D213" s="193" t="s">
        <v>126</v>
      </c>
      <c r="E213" s="38"/>
      <c r="F213" s="194" t="s">
        <v>313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126</v>
      </c>
      <c r="AU213" s="19" t="s">
        <v>81</v>
      </c>
    </row>
    <row r="214" spans="1:65" s="13" customFormat="1">
      <c r="B214" s="195"/>
      <c r="C214" s="196"/>
      <c r="D214" s="193" t="s">
        <v>165</v>
      </c>
      <c r="E214" s="197" t="s">
        <v>19</v>
      </c>
      <c r="F214" s="198" t="s">
        <v>319</v>
      </c>
      <c r="G214" s="196"/>
      <c r="H214" s="199">
        <v>49.9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165</v>
      </c>
      <c r="AU214" s="205" t="s">
        <v>81</v>
      </c>
      <c r="AV214" s="13" t="s">
        <v>81</v>
      </c>
      <c r="AW214" s="13" t="s">
        <v>31</v>
      </c>
      <c r="AX214" s="13" t="s">
        <v>77</v>
      </c>
      <c r="AY214" s="205" t="s">
        <v>115</v>
      </c>
    </row>
    <row r="215" spans="1:65" s="2" customFormat="1" ht="16.5" customHeight="1">
      <c r="A215" s="36"/>
      <c r="B215" s="37"/>
      <c r="C215" s="238" t="s">
        <v>320</v>
      </c>
      <c r="D215" s="238" t="s">
        <v>247</v>
      </c>
      <c r="E215" s="239" t="s">
        <v>321</v>
      </c>
      <c r="F215" s="240" t="s">
        <v>322</v>
      </c>
      <c r="G215" s="241" t="s">
        <v>120</v>
      </c>
      <c r="H215" s="242">
        <v>50.649000000000001</v>
      </c>
      <c r="I215" s="243"/>
      <c r="J215" s="244">
        <f>ROUND(I215*H215,2)</f>
        <v>0</v>
      </c>
      <c r="K215" s="240" t="s">
        <v>121</v>
      </c>
      <c r="L215" s="245"/>
      <c r="M215" s="246" t="s">
        <v>19</v>
      </c>
      <c r="N215" s="247" t="s">
        <v>43</v>
      </c>
      <c r="O215" s="66"/>
      <c r="P215" s="184">
        <f>O215*H215</f>
        <v>0</v>
      </c>
      <c r="Q215" s="184">
        <v>2.4E-2</v>
      </c>
      <c r="R215" s="184">
        <f>Q215*H215</f>
        <v>1.215576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158</v>
      </c>
      <c r="AT215" s="186" t="s">
        <v>247</v>
      </c>
      <c r="AU215" s="186" t="s">
        <v>81</v>
      </c>
      <c r="AY215" s="19" t="s">
        <v>115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77</v>
      </c>
      <c r="BK215" s="187">
        <f>ROUND(I215*H215,2)</f>
        <v>0</v>
      </c>
      <c r="BL215" s="19" t="s">
        <v>122</v>
      </c>
      <c r="BM215" s="186" t="s">
        <v>323</v>
      </c>
    </row>
    <row r="216" spans="1:65" s="2" customFormat="1">
      <c r="A216" s="36"/>
      <c r="B216" s="37"/>
      <c r="C216" s="38"/>
      <c r="D216" s="188" t="s">
        <v>124</v>
      </c>
      <c r="E216" s="38"/>
      <c r="F216" s="189" t="s">
        <v>324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124</v>
      </c>
      <c r="AU216" s="19" t="s">
        <v>81</v>
      </c>
    </row>
    <row r="217" spans="1:65" s="13" customFormat="1">
      <c r="B217" s="195"/>
      <c r="C217" s="196"/>
      <c r="D217" s="193" t="s">
        <v>165</v>
      </c>
      <c r="E217" s="196"/>
      <c r="F217" s="198" t="s">
        <v>325</v>
      </c>
      <c r="G217" s="196"/>
      <c r="H217" s="199">
        <v>50.649000000000001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165</v>
      </c>
      <c r="AU217" s="205" t="s">
        <v>81</v>
      </c>
      <c r="AV217" s="13" t="s">
        <v>81</v>
      </c>
      <c r="AW217" s="13" t="s">
        <v>4</v>
      </c>
      <c r="AX217" s="13" t="s">
        <v>77</v>
      </c>
      <c r="AY217" s="205" t="s">
        <v>115</v>
      </c>
    </row>
    <row r="218" spans="1:65" s="2" customFormat="1" ht="16.5" customHeight="1">
      <c r="A218" s="36"/>
      <c r="B218" s="37"/>
      <c r="C218" s="238" t="s">
        <v>326</v>
      </c>
      <c r="D218" s="238" t="s">
        <v>247</v>
      </c>
      <c r="E218" s="239" t="s">
        <v>327</v>
      </c>
      <c r="F218" s="240" t="s">
        <v>328</v>
      </c>
      <c r="G218" s="241" t="s">
        <v>130</v>
      </c>
      <c r="H218" s="242">
        <v>8</v>
      </c>
      <c r="I218" s="243"/>
      <c r="J218" s="244">
        <f>ROUND(I218*H218,2)</f>
        <v>0</v>
      </c>
      <c r="K218" s="240" t="s">
        <v>121</v>
      </c>
      <c r="L218" s="245"/>
      <c r="M218" s="246" t="s">
        <v>19</v>
      </c>
      <c r="N218" s="247" t="s">
        <v>43</v>
      </c>
      <c r="O218" s="66"/>
      <c r="P218" s="184">
        <f>O218*H218</f>
        <v>0</v>
      </c>
      <c r="Q218" s="184">
        <v>1.6E-2</v>
      </c>
      <c r="R218" s="184">
        <f>Q218*H218</f>
        <v>0.128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158</v>
      </c>
      <c r="AT218" s="186" t="s">
        <v>247</v>
      </c>
      <c r="AU218" s="186" t="s">
        <v>81</v>
      </c>
      <c r="AY218" s="19" t="s">
        <v>115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77</v>
      </c>
      <c r="BK218" s="187">
        <f>ROUND(I218*H218,2)</f>
        <v>0</v>
      </c>
      <c r="BL218" s="19" t="s">
        <v>122</v>
      </c>
      <c r="BM218" s="186" t="s">
        <v>329</v>
      </c>
    </row>
    <row r="219" spans="1:65" s="2" customFormat="1">
      <c r="A219" s="36"/>
      <c r="B219" s="37"/>
      <c r="C219" s="38"/>
      <c r="D219" s="188" t="s">
        <v>124</v>
      </c>
      <c r="E219" s="38"/>
      <c r="F219" s="189" t="s">
        <v>330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124</v>
      </c>
      <c r="AU219" s="19" t="s">
        <v>81</v>
      </c>
    </row>
    <row r="220" spans="1:65" s="2" customFormat="1" ht="24.2" customHeight="1">
      <c r="A220" s="36"/>
      <c r="B220" s="37"/>
      <c r="C220" s="175" t="s">
        <v>331</v>
      </c>
      <c r="D220" s="175" t="s">
        <v>117</v>
      </c>
      <c r="E220" s="176" t="s">
        <v>332</v>
      </c>
      <c r="F220" s="177" t="s">
        <v>333</v>
      </c>
      <c r="G220" s="178" t="s">
        <v>120</v>
      </c>
      <c r="H220" s="179">
        <v>234.7</v>
      </c>
      <c r="I220" s="180"/>
      <c r="J220" s="181">
        <f>ROUND(I220*H220,2)</f>
        <v>0</v>
      </c>
      <c r="K220" s="177" t="s">
        <v>121</v>
      </c>
      <c r="L220" s="41"/>
      <c r="M220" s="182" t="s">
        <v>19</v>
      </c>
      <c r="N220" s="183" t="s">
        <v>43</v>
      </c>
      <c r="O220" s="66"/>
      <c r="P220" s="184">
        <f>O220*H220</f>
        <v>0</v>
      </c>
      <c r="Q220" s="184">
        <v>8.0000000000000007E-5</v>
      </c>
      <c r="R220" s="184">
        <f>Q220*H220</f>
        <v>1.8776000000000001E-2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122</v>
      </c>
      <c r="AT220" s="186" t="s">
        <v>117</v>
      </c>
      <c r="AU220" s="186" t="s">
        <v>81</v>
      </c>
      <c r="AY220" s="19" t="s">
        <v>115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77</v>
      </c>
      <c r="BK220" s="187">
        <f>ROUND(I220*H220,2)</f>
        <v>0</v>
      </c>
      <c r="BL220" s="19" t="s">
        <v>122</v>
      </c>
      <c r="BM220" s="186" t="s">
        <v>334</v>
      </c>
    </row>
    <row r="221" spans="1:65" s="2" customFormat="1">
      <c r="A221" s="36"/>
      <c r="B221" s="37"/>
      <c r="C221" s="38"/>
      <c r="D221" s="188" t="s">
        <v>124</v>
      </c>
      <c r="E221" s="38"/>
      <c r="F221" s="189" t="s">
        <v>335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124</v>
      </c>
      <c r="AU221" s="19" t="s">
        <v>81</v>
      </c>
    </row>
    <row r="222" spans="1:65" s="2" customFormat="1" ht="68.25">
      <c r="A222" s="36"/>
      <c r="B222" s="37"/>
      <c r="C222" s="38"/>
      <c r="D222" s="193" t="s">
        <v>126</v>
      </c>
      <c r="E222" s="38"/>
      <c r="F222" s="194" t="s">
        <v>313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126</v>
      </c>
      <c r="AU222" s="19" t="s">
        <v>81</v>
      </c>
    </row>
    <row r="223" spans="1:65" s="2" customFormat="1" ht="16.5" customHeight="1">
      <c r="A223" s="36"/>
      <c r="B223" s="37"/>
      <c r="C223" s="238" t="s">
        <v>336</v>
      </c>
      <c r="D223" s="238" t="s">
        <v>247</v>
      </c>
      <c r="E223" s="239" t="s">
        <v>337</v>
      </c>
      <c r="F223" s="240" t="s">
        <v>338</v>
      </c>
      <c r="G223" s="241" t="s">
        <v>120</v>
      </c>
      <c r="H223" s="242">
        <v>238.221</v>
      </c>
      <c r="I223" s="243"/>
      <c r="J223" s="244">
        <f>ROUND(I223*H223,2)</f>
        <v>0</v>
      </c>
      <c r="K223" s="240" t="s">
        <v>121</v>
      </c>
      <c r="L223" s="245"/>
      <c r="M223" s="246" t="s">
        <v>19</v>
      </c>
      <c r="N223" s="247" t="s">
        <v>43</v>
      </c>
      <c r="O223" s="66"/>
      <c r="P223" s="184">
        <f>O223*H223</f>
        <v>0</v>
      </c>
      <c r="Q223" s="184">
        <v>0.1</v>
      </c>
      <c r="R223" s="184">
        <f>Q223*H223</f>
        <v>23.822100000000002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158</v>
      </c>
      <c r="AT223" s="186" t="s">
        <v>247</v>
      </c>
      <c r="AU223" s="186" t="s">
        <v>81</v>
      </c>
      <c r="AY223" s="19" t="s">
        <v>115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77</v>
      </c>
      <c r="BK223" s="187">
        <f>ROUND(I223*H223,2)</f>
        <v>0</v>
      </c>
      <c r="BL223" s="19" t="s">
        <v>122</v>
      </c>
      <c r="BM223" s="186" t="s">
        <v>339</v>
      </c>
    </row>
    <row r="224" spans="1:65" s="2" customFormat="1">
      <c r="A224" s="36"/>
      <c r="B224" s="37"/>
      <c r="C224" s="38"/>
      <c r="D224" s="188" t="s">
        <v>124</v>
      </c>
      <c r="E224" s="38"/>
      <c r="F224" s="189" t="s">
        <v>340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124</v>
      </c>
      <c r="AU224" s="19" t="s">
        <v>81</v>
      </c>
    </row>
    <row r="225" spans="1:65" s="13" customFormat="1">
      <c r="B225" s="195"/>
      <c r="C225" s="196"/>
      <c r="D225" s="193" t="s">
        <v>165</v>
      </c>
      <c r="E225" s="196"/>
      <c r="F225" s="198" t="s">
        <v>341</v>
      </c>
      <c r="G225" s="196"/>
      <c r="H225" s="199">
        <v>238.221</v>
      </c>
      <c r="I225" s="200"/>
      <c r="J225" s="196"/>
      <c r="K225" s="196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165</v>
      </c>
      <c r="AU225" s="205" t="s">
        <v>81</v>
      </c>
      <c r="AV225" s="13" t="s">
        <v>81</v>
      </c>
      <c r="AW225" s="13" t="s">
        <v>4</v>
      </c>
      <c r="AX225" s="13" t="s">
        <v>77</v>
      </c>
      <c r="AY225" s="205" t="s">
        <v>115</v>
      </c>
    </row>
    <row r="226" spans="1:65" s="2" customFormat="1" ht="21.75" customHeight="1">
      <c r="A226" s="36"/>
      <c r="B226" s="37"/>
      <c r="C226" s="238" t="s">
        <v>342</v>
      </c>
      <c r="D226" s="238" t="s">
        <v>247</v>
      </c>
      <c r="E226" s="239" t="s">
        <v>343</v>
      </c>
      <c r="F226" s="240" t="s">
        <v>838</v>
      </c>
      <c r="G226" s="241" t="s">
        <v>130</v>
      </c>
      <c r="H226" s="242">
        <v>8</v>
      </c>
      <c r="I226" s="243"/>
      <c r="J226" s="244">
        <f>ROUND(I226*H226,2)</f>
        <v>0</v>
      </c>
      <c r="K226" s="240" t="s">
        <v>121</v>
      </c>
      <c r="L226" s="245"/>
      <c r="M226" s="246" t="s">
        <v>19</v>
      </c>
      <c r="N226" s="247" t="s">
        <v>43</v>
      </c>
      <c r="O226" s="66"/>
      <c r="P226" s="184">
        <f>O226*H226</f>
        <v>0</v>
      </c>
      <c r="Q226" s="184">
        <v>4.4999999999999998E-2</v>
      </c>
      <c r="R226" s="184">
        <f>Q226*H226</f>
        <v>0.36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158</v>
      </c>
      <c r="AT226" s="186" t="s">
        <v>247</v>
      </c>
      <c r="AU226" s="186" t="s">
        <v>81</v>
      </c>
      <c r="AY226" s="19" t="s">
        <v>115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77</v>
      </c>
      <c r="BK226" s="187">
        <f>ROUND(I226*H226,2)</f>
        <v>0</v>
      </c>
      <c r="BL226" s="19" t="s">
        <v>122</v>
      </c>
      <c r="BM226" s="186" t="s">
        <v>344</v>
      </c>
    </row>
    <row r="227" spans="1:65" s="2" customFormat="1">
      <c r="A227" s="36"/>
      <c r="B227" s="37"/>
      <c r="C227" s="38"/>
      <c r="D227" s="188" t="s">
        <v>124</v>
      </c>
      <c r="E227" s="38"/>
      <c r="F227" s="189" t="s">
        <v>345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124</v>
      </c>
      <c r="AU227" s="19" t="s">
        <v>81</v>
      </c>
    </row>
    <row r="228" spans="1:65" s="2" customFormat="1" ht="24.2" customHeight="1">
      <c r="A228" s="36"/>
      <c r="B228" s="37"/>
      <c r="C228" s="175" t="s">
        <v>346</v>
      </c>
      <c r="D228" s="175" t="s">
        <v>117</v>
      </c>
      <c r="E228" s="176" t="s">
        <v>347</v>
      </c>
      <c r="F228" s="177" t="s">
        <v>348</v>
      </c>
      <c r="G228" s="178" t="s">
        <v>130</v>
      </c>
      <c r="H228" s="179">
        <v>1</v>
      </c>
      <c r="I228" s="180"/>
      <c r="J228" s="181">
        <f>ROUND(I228*H228,2)</f>
        <v>0</v>
      </c>
      <c r="K228" s="177" t="s">
        <v>121</v>
      </c>
      <c r="L228" s="41"/>
      <c r="M228" s="182" t="s">
        <v>19</v>
      </c>
      <c r="N228" s="183" t="s">
        <v>43</v>
      </c>
      <c r="O228" s="66"/>
      <c r="P228" s="184">
        <f>O228*H228</f>
        <v>0</v>
      </c>
      <c r="Q228" s="184">
        <v>6.9999999999999994E-5</v>
      </c>
      <c r="R228" s="184">
        <f>Q228*H228</f>
        <v>6.9999999999999994E-5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122</v>
      </c>
      <c r="AT228" s="186" t="s">
        <v>117</v>
      </c>
      <c r="AU228" s="186" t="s">
        <v>81</v>
      </c>
      <c r="AY228" s="19" t="s">
        <v>115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77</v>
      </c>
      <c r="BK228" s="187">
        <f>ROUND(I228*H228,2)</f>
        <v>0</v>
      </c>
      <c r="BL228" s="19" t="s">
        <v>122</v>
      </c>
      <c r="BM228" s="186" t="s">
        <v>349</v>
      </c>
    </row>
    <row r="229" spans="1:65" s="2" customFormat="1">
      <c r="A229" s="36"/>
      <c r="B229" s="37"/>
      <c r="C229" s="38"/>
      <c r="D229" s="188" t="s">
        <v>124</v>
      </c>
      <c r="E229" s="38"/>
      <c r="F229" s="189" t="s">
        <v>350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124</v>
      </c>
      <c r="AU229" s="19" t="s">
        <v>81</v>
      </c>
    </row>
    <row r="230" spans="1:65" s="2" customFormat="1" ht="58.5">
      <c r="A230" s="36"/>
      <c r="B230" s="37"/>
      <c r="C230" s="38"/>
      <c r="D230" s="193" t="s">
        <v>126</v>
      </c>
      <c r="E230" s="38"/>
      <c r="F230" s="194" t="s">
        <v>351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126</v>
      </c>
      <c r="AU230" s="19" t="s">
        <v>81</v>
      </c>
    </row>
    <row r="231" spans="1:65" s="2" customFormat="1" ht="16.5" customHeight="1">
      <c r="A231" s="36"/>
      <c r="B231" s="37"/>
      <c r="C231" s="238" t="s">
        <v>352</v>
      </c>
      <c r="D231" s="238" t="s">
        <v>247</v>
      </c>
      <c r="E231" s="239" t="s">
        <v>353</v>
      </c>
      <c r="F231" s="240" t="s">
        <v>354</v>
      </c>
      <c r="G231" s="241" t="s">
        <v>130</v>
      </c>
      <c r="H231" s="242">
        <v>1</v>
      </c>
      <c r="I231" s="243"/>
      <c r="J231" s="244">
        <f>ROUND(I231*H231,2)</f>
        <v>0</v>
      </c>
      <c r="K231" s="240" t="s">
        <v>121</v>
      </c>
      <c r="L231" s="245"/>
      <c r="M231" s="246" t="s">
        <v>19</v>
      </c>
      <c r="N231" s="247" t="s">
        <v>43</v>
      </c>
      <c r="O231" s="66"/>
      <c r="P231" s="184">
        <f>O231*H231</f>
        <v>0</v>
      </c>
      <c r="Q231" s="184">
        <v>5.0000000000000001E-3</v>
      </c>
      <c r="R231" s="184">
        <f>Q231*H231</f>
        <v>5.0000000000000001E-3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158</v>
      </c>
      <c r="AT231" s="186" t="s">
        <v>247</v>
      </c>
      <c r="AU231" s="186" t="s">
        <v>81</v>
      </c>
      <c r="AY231" s="19" t="s">
        <v>115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77</v>
      </c>
      <c r="BK231" s="187">
        <f>ROUND(I231*H231,2)</f>
        <v>0</v>
      </c>
      <c r="BL231" s="19" t="s">
        <v>122</v>
      </c>
      <c r="BM231" s="186" t="s">
        <v>355</v>
      </c>
    </row>
    <row r="232" spans="1:65" s="2" customFormat="1">
      <c r="A232" s="36"/>
      <c r="B232" s="37"/>
      <c r="C232" s="38"/>
      <c r="D232" s="188" t="s">
        <v>124</v>
      </c>
      <c r="E232" s="38"/>
      <c r="F232" s="189" t="s">
        <v>356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124</v>
      </c>
      <c r="AU232" s="19" t="s">
        <v>81</v>
      </c>
    </row>
    <row r="233" spans="1:65" s="2" customFormat="1" ht="24.2" customHeight="1">
      <c r="A233" s="36"/>
      <c r="B233" s="37"/>
      <c r="C233" s="175" t="s">
        <v>357</v>
      </c>
      <c r="D233" s="175" t="s">
        <v>117</v>
      </c>
      <c r="E233" s="176" t="s">
        <v>358</v>
      </c>
      <c r="F233" s="177" t="s">
        <v>359</v>
      </c>
      <c r="G233" s="178" t="s">
        <v>130</v>
      </c>
      <c r="H233" s="179">
        <v>6</v>
      </c>
      <c r="I233" s="180"/>
      <c r="J233" s="181">
        <f>ROUND(I233*H233,2)</f>
        <v>0</v>
      </c>
      <c r="K233" s="177" t="s">
        <v>121</v>
      </c>
      <c r="L233" s="41"/>
      <c r="M233" s="182" t="s">
        <v>19</v>
      </c>
      <c r="N233" s="183" t="s">
        <v>43</v>
      </c>
      <c r="O233" s="66"/>
      <c r="P233" s="184">
        <f>O233*H233</f>
        <v>0</v>
      </c>
      <c r="Q233" s="184">
        <v>1.6000000000000001E-4</v>
      </c>
      <c r="R233" s="184">
        <f>Q233*H233</f>
        <v>9.6000000000000013E-4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122</v>
      </c>
      <c r="AT233" s="186" t="s">
        <v>117</v>
      </c>
      <c r="AU233" s="186" t="s">
        <v>81</v>
      </c>
      <c r="AY233" s="19" t="s">
        <v>115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77</v>
      </c>
      <c r="BK233" s="187">
        <f>ROUND(I233*H233,2)</f>
        <v>0</v>
      </c>
      <c r="BL233" s="19" t="s">
        <v>122</v>
      </c>
      <c r="BM233" s="186" t="s">
        <v>360</v>
      </c>
    </row>
    <row r="234" spans="1:65" s="2" customFormat="1">
      <c r="A234" s="36"/>
      <c r="B234" s="37"/>
      <c r="C234" s="38"/>
      <c r="D234" s="188" t="s">
        <v>124</v>
      </c>
      <c r="E234" s="38"/>
      <c r="F234" s="189" t="s">
        <v>361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124</v>
      </c>
      <c r="AU234" s="19" t="s">
        <v>81</v>
      </c>
    </row>
    <row r="235" spans="1:65" s="2" customFormat="1" ht="58.5">
      <c r="A235" s="36"/>
      <c r="B235" s="37"/>
      <c r="C235" s="38"/>
      <c r="D235" s="193" t="s">
        <v>126</v>
      </c>
      <c r="E235" s="38"/>
      <c r="F235" s="194" t="s">
        <v>351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126</v>
      </c>
      <c r="AU235" s="19" t="s">
        <v>81</v>
      </c>
    </row>
    <row r="236" spans="1:65" s="2" customFormat="1" ht="21.75" customHeight="1">
      <c r="A236" s="36"/>
      <c r="B236" s="37"/>
      <c r="C236" s="238" t="s">
        <v>362</v>
      </c>
      <c r="D236" s="238" t="s">
        <v>247</v>
      </c>
      <c r="E236" s="239" t="s">
        <v>363</v>
      </c>
      <c r="F236" s="240" t="s">
        <v>364</v>
      </c>
      <c r="G236" s="241" t="s">
        <v>130</v>
      </c>
      <c r="H236" s="242">
        <v>6.09</v>
      </c>
      <c r="I236" s="243"/>
      <c r="J236" s="244">
        <f>ROUND(I236*H236,2)</f>
        <v>0</v>
      </c>
      <c r="K236" s="240" t="s">
        <v>121</v>
      </c>
      <c r="L236" s="245"/>
      <c r="M236" s="246" t="s">
        <v>19</v>
      </c>
      <c r="N236" s="247" t="s">
        <v>43</v>
      </c>
      <c r="O236" s="66"/>
      <c r="P236" s="184">
        <f>O236*H236</f>
        <v>0</v>
      </c>
      <c r="Q236" s="184">
        <v>7.2999999999999995E-2</v>
      </c>
      <c r="R236" s="184">
        <f>Q236*H236</f>
        <v>0.44456999999999997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158</v>
      </c>
      <c r="AT236" s="186" t="s">
        <v>247</v>
      </c>
      <c r="AU236" s="186" t="s">
        <v>81</v>
      </c>
      <c r="AY236" s="19" t="s">
        <v>115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77</v>
      </c>
      <c r="BK236" s="187">
        <f>ROUND(I236*H236,2)</f>
        <v>0</v>
      </c>
      <c r="BL236" s="19" t="s">
        <v>122</v>
      </c>
      <c r="BM236" s="186" t="s">
        <v>365</v>
      </c>
    </row>
    <row r="237" spans="1:65" s="2" customFormat="1">
      <c r="A237" s="36"/>
      <c r="B237" s="37"/>
      <c r="C237" s="38"/>
      <c r="D237" s="188" t="s">
        <v>124</v>
      </c>
      <c r="E237" s="38"/>
      <c r="F237" s="189" t="s">
        <v>366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124</v>
      </c>
      <c r="AU237" s="19" t="s">
        <v>81</v>
      </c>
    </row>
    <row r="238" spans="1:65" s="13" customFormat="1">
      <c r="B238" s="195"/>
      <c r="C238" s="196"/>
      <c r="D238" s="193" t="s">
        <v>165</v>
      </c>
      <c r="E238" s="196"/>
      <c r="F238" s="198" t="s">
        <v>367</v>
      </c>
      <c r="G238" s="196"/>
      <c r="H238" s="199">
        <v>6.09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165</v>
      </c>
      <c r="AU238" s="205" t="s">
        <v>81</v>
      </c>
      <c r="AV238" s="13" t="s">
        <v>81</v>
      </c>
      <c r="AW238" s="13" t="s">
        <v>4</v>
      </c>
      <c r="AX238" s="13" t="s">
        <v>77</v>
      </c>
      <c r="AY238" s="205" t="s">
        <v>115</v>
      </c>
    </row>
    <row r="239" spans="1:65" s="2" customFormat="1" ht="24.2" customHeight="1">
      <c r="A239" s="36"/>
      <c r="B239" s="37"/>
      <c r="C239" s="175" t="s">
        <v>368</v>
      </c>
      <c r="D239" s="175" t="s">
        <v>117</v>
      </c>
      <c r="E239" s="176" t="s">
        <v>369</v>
      </c>
      <c r="F239" s="177" t="s">
        <v>370</v>
      </c>
      <c r="G239" s="178" t="s">
        <v>130</v>
      </c>
      <c r="H239" s="179">
        <v>17</v>
      </c>
      <c r="I239" s="180"/>
      <c r="J239" s="181">
        <f>ROUND(I239*H239,2)</f>
        <v>0</v>
      </c>
      <c r="K239" s="177" t="s">
        <v>121</v>
      </c>
      <c r="L239" s="41"/>
      <c r="M239" s="182" t="s">
        <v>19</v>
      </c>
      <c r="N239" s="183" t="s">
        <v>43</v>
      </c>
      <c r="O239" s="66"/>
      <c r="P239" s="184">
        <f>O239*H239</f>
        <v>0</v>
      </c>
      <c r="Q239" s="184">
        <v>9.0000000000000006E-5</v>
      </c>
      <c r="R239" s="184">
        <f>Q239*H239</f>
        <v>1.5300000000000001E-3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122</v>
      </c>
      <c r="AT239" s="186" t="s">
        <v>117</v>
      </c>
      <c r="AU239" s="186" t="s">
        <v>81</v>
      </c>
      <c r="AY239" s="19" t="s">
        <v>115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77</v>
      </c>
      <c r="BK239" s="187">
        <f>ROUND(I239*H239,2)</f>
        <v>0</v>
      </c>
      <c r="BL239" s="19" t="s">
        <v>122</v>
      </c>
      <c r="BM239" s="186" t="s">
        <v>371</v>
      </c>
    </row>
    <row r="240" spans="1:65" s="2" customFormat="1">
      <c r="A240" s="36"/>
      <c r="B240" s="37"/>
      <c r="C240" s="38"/>
      <c r="D240" s="188" t="s">
        <v>124</v>
      </c>
      <c r="E240" s="38"/>
      <c r="F240" s="189" t="s">
        <v>372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124</v>
      </c>
      <c r="AU240" s="19" t="s">
        <v>81</v>
      </c>
    </row>
    <row r="241" spans="1:65" s="2" customFormat="1" ht="58.5">
      <c r="A241" s="36"/>
      <c r="B241" s="37"/>
      <c r="C241" s="38"/>
      <c r="D241" s="193" t="s">
        <v>126</v>
      </c>
      <c r="E241" s="38"/>
      <c r="F241" s="194" t="s">
        <v>351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126</v>
      </c>
      <c r="AU241" s="19" t="s">
        <v>81</v>
      </c>
    </row>
    <row r="242" spans="1:65" s="2" customFormat="1" ht="16.5" customHeight="1">
      <c r="A242" s="36"/>
      <c r="B242" s="37"/>
      <c r="C242" s="238" t="s">
        <v>373</v>
      </c>
      <c r="D242" s="238" t="s">
        <v>247</v>
      </c>
      <c r="E242" s="239" t="s">
        <v>374</v>
      </c>
      <c r="F242" s="240" t="s">
        <v>375</v>
      </c>
      <c r="G242" s="241" t="s">
        <v>130</v>
      </c>
      <c r="H242" s="242">
        <v>17</v>
      </c>
      <c r="I242" s="243"/>
      <c r="J242" s="244">
        <f>ROUND(I242*H242,2)</f>
        <v>0</v>
      </c>
      <c r="K242" s="240" t="s">
        <v>121</v>
      </c>
      <c r="L242" s="245"/>
      <c r="M242" s="246" t="s">
        <v>19</v>
      </c>
      <c r="N242" s="247" t="s">
        <v>43</v>
      </c>
      <c r="O242" s="66"/>
      <c r="P242" s="184">
        <f>O242*H242</f>
        <v>0</v>
      </c>
      <c r="Q242" s="184">
        <v>1.0999999999999999E-2</v>
      </c>
      <c r="R242" s="184">
        <f>Q242*H242</f>
        <v>0.187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158</v>
      </c>
      <c r="AT242" s="186" t="s">
        <v>247</v>
      </c>
      <c r="AU242" s="186" t="s">
        <v>81</v>
      </c>
      <c r="AY242" s="19" t="s">
        <v>115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77</v>
      </c>
      <c r="BK242" s="187">
        <f>ROUND(I242*H242,2)</f>
        <v>0</v>
      </c>
      <c r="BL242" s="19" t="s">
        <v>122</v>
      </c>
      <c r="BM242" s="186" t="s">
        <v>376</v>
      </c>
    </row>
    <row r="243" spans="1:65" s="2" customFormat="1">
      <c r="A243" s="36"/>
      <c r="B243" s="37"/>
      <c r="C243" s="38"/>
      <c r="D243" s="188" t="s">
        <v>124</v>
      </c>
      <c r="E243" s="38"/>
      <c r="F243" s="189" t="s">
        <v>377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124</v>
      </c>
      <c r="AU243" s="19" t="s">
        <v>81</v>
      </c>
    </row>
    <row r="244" spans="1:65" s="13" customFormat="1">
      <c r="B244" s="195"/>
      <c r="C244" s="196"/>
      <c r="D244" s="193" t="s">
        <v>165</v>
      </c>
      <c r="E244" s="197" t="s">
        <v>19</v>
      </c>
      <c r="F244" s="198" t="s">
        <v>378</v>
      </c>
      <c r="G244" s="196"/>
      <c r="H244" s="199">
        <v>17</v>
      </c>
      <c r="I244" s="200"/>
      <c r="J244" s="196"/>
      <c r="K244" s="196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165</v>
      </c>
      <c r="AU244" s="205" t="s">
        <v>81</v>
      </c>
      <c r="AV244" s="13" t="s">
        <v>81</v>
      </c>
      <c r="AW244" s="13" t="s">
        <v>31</v>
      </c>
      <c r="AX244" s="13" t="s">
        <v>77</v>
      </c>
      <c r="AY244" s="205" t="s">
        <v>115</v>
      </c>
    </row>
    <row r="245" spans="1:65" s="2" customFormat="1" ht="16.5" customHeight="1">
      <c r="A245" s="36"/>
      <c r="B245" s="37"/>
      <c r="C245" s="175" t="s">
        <v>379</v>
      </c>
      <c r="D245" s="175" t="s">
        <v>117</v>
      </c>
      <c r="E245" s="176" t="s">
        <v>380</v>
      </c>
      <c r="F245" s="177" t="s">
        <v>381</v>
      </c>
      <c r="G245" s="178" t="s">
        <v>120</v>
      </c>
      <c r="H245" s="179">
        <v>49.9</v>
      </c>
      <c r="I245" s="180"/>
      <c r="J245" s="181">
        <f>ROUND(I245*H245,2)</f>
        <v>0</v>
      </c>
      <c r="K245" s="177" t="s">
        <v>121</v>
      </c>
      <c r="L245" s="41"/>
      <c r="M245" s="182" t="s">
        <v>19</v>
      </c>
      <c r="N245" s="183" t="s">
        <v>43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122</v>
      </c>
      <c r="AT245" s="186" t="s">
        <v>117</v>
      </c>
      <c r="AU245" s="186" t="s">
        <v>81</v>
      </c>
      <c r="AY245" s="19" t="s">
        <v>115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77</v>
      </c>
      <c r="BK245" s="187">
        <f>ROUND(I245*H245,2)</f>
        <v>0</v>
      </c>
      <c r="BL245" s="19" t="s">
        <v>122</v>
      </c>
      <c r="BM245" s="186" t="s">
        <v>382</v>
      </c>
    </row>
    <row r="246" spans="1:65" s="2" customFormat="1">
      <c r="A246" s="36"/>
      <c r="B246" s="37"/>
      <c r="C246" s="38"/>
      <c r="D246" s="188" t="s">
        <v>124</v>
      </c>
      <c r="E246" s="38"/>
      <c r="F246" s="189" t="s">
        <v>383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124</v>
      </c>
      <c r="AU246" s="19" t="s">
        <v>81</v>
      </c>
    </row>
    <row r="247" spans="1:65" s="2" customFormat="1" ht="87.75">
      <c r="A247" s="36"/>
      <c r="B247" s="37"/>
      <c r="C247" s="38"/>
      <c r="D247" s="193" t="s">
        <v>126</v>
      </c>
      <c r="E247" s="38"/>
      <c r="F247" s="194" t="s">
        <v>384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126</v>
      </c>
      <c r="AU247" s="19" t="s">
        <v>81</v>
      </c>
    </row>
    <row r="248" spans="1:65" s="2" customFormat="1" ht="16.5" customHeight="1">
      <c r="A248" s="36"/>
      <c r="B248" s="37"/>
      <c r="C248" s="175" t="s">
        <v>385</v>
      </c>
      <c r="D248" s="175" t="s">
        <v>117</v>
      </c>
      <c r="E248" s="176" t="s">
        <v>386</v>
      </c>
      <c r="F248" s="177" t="s">
        <v>387</v>
      </c>
      <c r="G248" s="178" t="s">
        <v>120</v>
      </c>
      <c r="H248" s="179">
        <v>234.7</v>
      </c>
      <c r="I248" s="180"/>
      <c r="J248" s="181">
        <f>ROUND(I248*H248,2)</f>
        <v>0</v>
      </c>
      <c r="K248" s="177" t="s">
        <v>121</v>
      </c>
      <c r="L248" s="41"/>
      <c r="M248" s="182" t="s">
        <v>19</v>
      </c>
      <c r="N248" s="183" t="s">
        <v>43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122</v>
      </c>
      <c r="AT248" s="186" t="s">
        <v>117</v>
      </c>
      <c r="AU248" s="186" t="s">
        <v>81</v>
      </c>
      <c r="AY248" s="19" t="s">
        <v>115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77</v>
      </c>
      <c r="BK248" s="187">
        <f>ROUND(I248*H248,2)</f>
        <v>0</v>
      </c>
      <c r="BL248" s="19" t="s">
        <v>122</v>
      </c>
      <c r="BM248" s="186" t="s">
        <v>388</v>
      </c>
    </row>
    <row r="249" spans="1:65" s="2" customFormat="1">
      <c r="A249" s="36"/>
      <c r="B249" s="37"/>
      <c r="C249" s="38"/>
      <c r="D249" s="188" t="s">
        <v>124</v>
      </c>
      <c r="E249" s="38"/>
      <c r="F249" s="189" t="s">
        <v>389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124</v>
      </c>
      <c r="AU249" s="19" t="s">
        <v>81</v>
      </c>
    </row>
    <row r="250" spans="1:65" s="2" customFormat="1" ht="87.75">
      <c r="A250" s="36"/>
      <c r="B250" s="37"/>
      <c r="C250" s="38"/>
      <c r="D250" s="193" t="s">
        <v>126</v>
      </c>
      <c r="E250" s="38"/>
      <c r="F250" s="194" t="s">
        <v>384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126</v>
      </c>
      <c r="AU250" s="19" t="s">
        <v>81</v>
      </c>
    </row>
    <row r="251" spans="1:65" s="2" customFormat="1" ht="24.2" customHeight="1">
      <c r="A251" s="36"/>
      <c r="B251" s="37"/>
      <c r="C251" s="175" t="s">
        <v>390</v>
      </c>
      <c r="D251" s="175" t="s">
        <v>117</v>
      </c>
      <c r="E251" s="176" t="s">
        <v>391</v>
      </c>
      <c r="F251" s="177" t="s">
        <v>392</v>
      </c>
      <c r="G251" s="178" t="s">
        <v>130</v>
      </c>
      <c r="H251" s="179">
        <v>8</v>
      </c>
      <c r="I251" s="180"/>
      <c r="J251" s="181">
        <f>ROUND(I251*H251,2)</f>
        <v>0</v>
      </c>
      <c r="K251" s="177" t="s">
        <v>121</v>
      </c>
      <c r="L251" s="41"/>
      <c r="M251" s="182" t="s">
        <v>19</v>
      </c>
      <c r="N251" s="183" t="s">
        <v>43</v>
      </c>
      <c r="O251" s="66"/>
      <c r="P251" s="184">
        <f>O251*H251</f>
        <v>0</v>
      </c>
      <c r="Q251" s="184">
        <v>2.1167600000000002</v>
      </c>
      <c r="R251" s="184">
        <f>Q251*H251</f>
        <v>16.934080000000002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122</v>
      </c>
      <c r="AT251" s="186" t="s">
        <v>117</v>
      </c>
      <c r="AU251" s="186" t="s">
        <v>81</v>
      </c>
      <c r="AY251" s="19" t="s">
        <v>115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77</v>
      </c>
      <c r="BK251" s="187">
        <f>ROUND(I251*H251,2)</f>
        <v>0</v>
      </c>
      <c r="BL251" s="19" t="s">
        <v>122</v>
      </c>
      <c r="BM251" s="186" t="s">
        <v>393</v>
      </c>
    </row>
    <row r="252" spans="1:65" s="2" customFormat="1">
      <c r="A252" s="36"/>
      <c r="B252" s="37"/>
      <c r="C252" s="38"/>
      <c r="D252" s="188" t="s">
        <v>124</v>
      </c>
      <c r="E252" s="38"/>
      <c r="F252" s="189" t="s">
        <v>394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124</v>
      </c>
      <c r="AU252" s="19" t="s">
        <v>81</v>
      </c>
    </row>
    <row r="253" spans="1:65" s="2" customFormat="1" ht="117">
      <c r="A253" s="36"/>
      <c r="B253" s="37"/>
      <c r="C253" s="38"/>
      <c r="D253" s="193" t="s">
        <v>126</v>
      </c>
      <c r="E253" s="38"/>
      <c r="F253" s="194" t="s">
        <v>395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126</v>
      </c>
      <c r="AU253" s="19" t="s">
        <v>81</v>
      </c>
    </row>
    <row r="254" spans="1:65" s="2" customFormat="1" ht="16.5" customHeight="1">
      <c r="A254" s="36"/>
      <c r="B254" s="37"/>
      <c r="C254" s="238" t="s">
        <v>396</v>
      </c>
      <c r="D254" s="238" t="s">
        <v>247</v>
      </c>
      <c r="E254" s="239" t="s">
        <v>397</v>
      </c>
      <c r="F254" s="240" t="s">
        <v>398</v>
      </c>
      <c r="G254" s="241" t="s">
        <v>130</v>
      </c>
      <c r="H254" s="242">
        <v>8</v>
      </c>
      <c r="I254" s="243"/>
      <c r="J254" s="244">
        <f>ROUND(I254*H254,2)</f>
        <v>0</v>
      </c>
      <c r="K254" s="240" t="s">
        <v>121</v>
      </c>
      <c r="L254" s="245"/>
      <c r="M254" s="246" t="s">
        <v>19</v>
      </c>
      <c r="N254" s="247" t="s">
        <v>43</v>
      </c>
      <c r="O254" s="66"/>
      <c r="P254" s="184">
        <f>O254*H254</f>
        <v>0</v>
      </c>
      <c r="Q254" s="184">
        <v>1.548</v>
      </c>
      <c r="R254" s="184">
        <f>Q254*H254</f>
        <v>12.384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158</v>
      </c>
      <c r="AT254" s="186" t="s">
        <v>247</v>
      </c>
      <c r="AU254" s="186" t="s">
        <v>81</v>
      </c>
      <c r="AY254" s="19" t="s">
        <v>115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77</v>
      </c>
      <c r="BK254" s="187">
        <f>ROUND(I254*H254,2)</f>
        <v>0</v>
      </c>
      <c r="BL254" s="19" t="s">
        <v>122</v>
      </c>
      <c r="BM254" s="186" t="s">
        <v>399</v>
      </c>
    </row>
    <row r="255" spans="1:65" s="2" customFormat="1">
      <c r="A255" s="36"/>
      <c r="B255" s="37"/>
      <c r="C255" s="38"/>
      <c r="D255" s="188" t="s">
        <v>124</v>
      </c>
      <c r="E255" s="38"/>
      <c r="F255" s="189" t="s">
        <v>400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124</v>
      </c>
      <c r="AU255" s="19" t="s">
        <v>81</v>
      </c>
    </row>
    <row r="256" spans="1:65" s="2" customFormat="1" ht="16.5" customHeight="1">
      <c r="A256" s="36"/>
      <c r="B256" s="37"/>
      <c r="C256" s="238" t="s">
        <v>401</v>
      </c>
      <c r="D256" s="238" t="s">
        <v>247</v>
      </c>
      <c r="E256" s="239" t="s">
        <v>402</v>
      </c>
      <c r="F256" s="240" t="s">
        <v>403</v>
      </c>
      <c r="G256" s="241" t="s">
        <v>130</v>
      </c>
      <c r="H256" s="242">
        <v>4</v>
      </c>
      <c r="I256" s="243"/>
      <c r="J256" s="244">
        <f>ROUND(I256*H256,2)</f>
        <v>0</v>
      </c>
      <c r="K256" s="240" t="s">
        <v>121</v>
      </c>
      <c r="L256" s="245"/>
      <c r="M256" s="246" t="s">
        <v>19</v>
      </c>
      <c r="N256" s="247" t="s">
        <v>43</v>
      </c>
      <c r="O256" s="66"/>
      <c r="P256" s="184">
        <f>O256*H256</f>
        <v>0</v>
      </c>
      <c r="Q256" s="184">
        <v>1.054</v>
      </c>
      <c r="R256" s="184">
        <f>Q256*H256</f>
        <v>4.2160000000000002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158</v>
      </c>
      <c r="AT256" s="186" t="s">
        <v>247</v>
      </c>
      <c r="AU256" s="186" t="s">
        <v>81</v>
      </c>
      <c r="AY256" s="19" t="s">
        <v>115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77</v>
      </c>
      <c r="BK256" s="187">
        <f>ROUND(I256*H256,2)</f>
        <v>0</v>
      </c>
      <c r="BL256" s="19" t="s">
        <v>122</v>
      </c>
      <c r="BM256" s="186" t="s">
        <v>404</v>
      </c>
    </row>
    <row r="257" spans="1:65" s="2" customFormat="1">
      <c r="A257" s="36"/>
      <c r="B257" s="37"/>
      <c r="C257" s="38"/>
      <c r="D257" s="188" t="s">
        <v>124</v>
      </c>
      <c r="E257" s="38"/>
      <c r="F257" s="189" t="s">
        <v>405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124</v>
      </c>
      <c r="AU257" s="19" t="s">
        <v>81</v>
      </c>
    </row>
    <row r="258" spans="1:65" s="2" customFormat="1" ht="16.5" customHeight="1">
      <c r="A258" s="36"/>
      <c r="B258" s="37"/>
      <c r="C258" s="238" t="s">
        <v>406</v>
      </c>
      <c r="D258" s="238" t="s">
        <v>247</v>
      </c>
      <c r="E258" s="239" t="s">
        <v>407</v>
      </c>
      <c r="F258" s="240" t="s">
        <v>408</v>
      </c>
      <c r="G258" s="241" t="s">
        <v>130</v>
      </c>
      <c r="H258" s="242">
        <v>2</v>
      </c>
      <c r="I258" s="243"/>
      <c r="J258" s="244">
        <f>ROUND(I258*H258,2)</f>
        <v>0</v>
      </c>
      <c r="K258" s="240" t="s">
        <v>121</v>
      </c>
      <c r="L258" s="245"/>
      <c r="M258" s="246" t="s">
        <v>19</v>
      </c>
      <c r="N258" s="247" t="s">
        <v>43</v>
      </c>
      <c r="O258" s="66"/>
      <c r="P258" s="184">
        <f>O258*H258</f>
        <v>0</v>
      </c>
      <c r="Q258" s="184">
        <v>0.52600000000000002</v>
      </c>
      <c r="R258" s="184">
        <f>Q258*H258</f>
        <v>1.052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158</v>
      </c>
      <c r="AT258" s="186" t="s">
        <v>247</v>
      </c>
      <c r="AU258" s="186" t="s">
        <v>81</v>
      </c>
      <c r="AY258" s="19" t="s">
        <v>115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77</v>
      </c>
      <c r="BK258" s="187">
        <f>ROUND(I258*H258,2)</f>
        <v>0</v>
      </c>
      <c r="BL258" s="19" t="s">
        <v>122</v>
      </c>
      <c r="BM258" s="186" t="s">
        <v>409</v>
      </c>
    </row>
    <row r="259" spans="1:65" s="2" customFormat="1">
      <c r="A259" s="36"/>
      <c r="B259" s="37"/>
      <c r="C259" s="38"/>
      <c r="D259" s="188" t="s">
        <v>124</v>
      </c>
      <c r="E259" s="38"/>
      <c r="F259" s="189" t="s">
        <v>410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124</v>
      </c>
      <c r="AU259" s="19" t="s">
        <v>81</v>
      </c>
    </row>
    <row r="260" spans="1:65" s="2" customFormat="1" ht="16.5" customHeight="1">
      <c r="A260" s="36"/>
      <c r="B260" s="37"/>
      <c r="C260" s="238" t="s">
        <v>411</v>
      </c>
      <c r="D260" s="238" t="s">
        <v>247</v>
      </c>
      <c r="E260" s="239" t="s">
        <v>412</v>
      </c>
      <c r="F260" s="240" t="s">
        <v>413</v>
      </c>
      <c r="G260" s="241" t="s">
        <v>130</v>
      </c>
      <c r="H260" s="242">
        <v>5</v>
      </c>
      <c r="I260" s="243"/>
      <c r="J260" s="244">
        <f>ROUND(I260*H260,2)</f>
        <v>0</v>
      </c>
      <c r="K260" s="240" t="s">
        <v>121</v>
      </c>
      <c r="L260" s="245"/>
      <c r="M260" s="246" t="s">
        <v>19</v>
      </c>
      <c r="N260" s="247" t="s">
        <v>43</v>
      </c>
      <c r="O260" s="66"/>
      <c r="P260" s="184">
        <f>O260*H260</f>
        <v>0</v>
      </c>
      <c r="Q260" s="184">
        <v>0.26200000000000001</v>
      </c>
      <c r="R260" s="184">
        <f>Q260*H260</f>
        <v>1.31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158</v>
      </c>
      <c r="AT260" s="186" t="s">
        <v>247</v>
      </c>
      <c r="AU260" s="186" t="s">
        <v>81</v>
      </c>
      <c r="AY260" s="19" t="s">
        <v>115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77</v>
      </c>
      <c r="BK260" s="187">
        <f>ROUND(I260*H260,2)</f>
        <v>0</v>
      </c>
      <c r="BL260" s="19" t="s">
        <v>122</v>
      </c>
      <c r="BM260" s="186" t="s">
        <v>414</v>
      </c>
    </row>
    <row r="261" spans="1:65" s="2" customFormat="1">
      <c r="A261" s="36"/>
      <c r="B261" s="37"/>
      <c r="C261" s="38"/>
      <c r="D261" s="188" t="s">
        <v>124</v>
      </c>
      <c r="E261" s="38"/>
      <c r="F261" s="189" t="s">
        <v>415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124</v>
      </c>
      <c r="AU261" s="19" t="s">
        <v>81</v>
      </c>
    </row>
    <row r="262" spans="1:65" s="2" customFormat="1" ht="16.5" customHeight="1">
      <c r="A262" s="36"/>
      <c r="B262" s="37"/>
      <c r="C262" s="238" t="s">
        <v>416</v>
      </c>
      <c r="D262" s="238" t="s">
        <v>247</v>
      </c>
      <c r="E262" s="239" t="s">
        <v>417</v>
      </c>
      <c r="F262" s="240" t="s">
        <v>418</v>
      </c>
      <c r="G262" s="241" t="s">
        <v>130</v>
      </c>
      <c r="H262" s="242">
        <v>8</v>
      </c>
      <c r="I262" s="243"/>
      <c r="J262" s="244">
        <f>ROUND(I262*H262,2)</f>
        <v>0</v>
      </c>
      <c r="K262" s="240" t="s">
        <v>121</v>
      </c>
      <c r="L262" s="245"/>
      <c r="M262" s="246" t="s">
        <v>19</v>
      </c>
      <c r="N262" s="247" t="s">
        <v>43</v>
      </c>
      <c r="O262" s="66"/>
      <c r="P262" s="184">
        <f>O262*H262</f>
        <v>0</v>
      </c>
      <c r="Q262" s="184">
        <v>0.58499999999999996</v>
      </c>
      <c r="R262" s="184">
        <f>Q262*H262</f>
        <v>4.68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158</v>
      </c>
      <c r="AT262" s="186" t="s">
        <v>247</v>
      </c>
      <c r="AU262" s="186" t="s">
        <v>81</v>
      </c>
      <c r="AY262" s="19" t="s">
        <v>115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77</v>
      </c>
      <c r="BK262" s="187">
        <f>ROUND(I262*H262,2)</f>
        <v>0</v>
      </c>
      <c r="BL262" s="19" t="s">
        <v>122</v>
      </c>
      <c r="BM262" s="186" t="s">
        <v>419</v>
      </c>
    </row>
    <row r="263" spans="1:65" s="2" customFormat="1">
      <c r="A263" s="36"/>
      <c r="B263" s="37"/>
      <c r="C263" s="38"/>
      <c r="D263" s="188" t="s">
        <v>124</v>
      </c>
      <c r="E263" s="38"/>
      <c r="F263" s="189" t="s">
        <v>420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124</v>
      </c>
      <c r="AU263" s="19" t="s">
        <v>81</v>
      </c>
    </row>
    <row r="264" spans="1:65" s="2" customFormat="1" ht="16.5" customHeight="1">
      <c r="A264" s="36"/>
      <c r="B264" s="37"/>
      <c r="C264" s="175" t="s">
        <v>421</v>
      </c>
      <c r="D264" s="175" t="s">
        <v>117</v>
      </c>
      <c r="E264" s="176" t="s">
        <v>422</v>
      </c>
      <c r="F264" s="177" t="s">
        <v>423</v>
      </c>
      <c r="G264" s="178" t="s">
        <v>130</v>
      </c>
      <c r="H264" s="179">
        <v>8</v>
      </c>
      <c r="I264" s="180"/>
      <c r="J264" s="181">
        <f>ROUND(I264*H264,2)</f>
        <v>0</v>
      </c>
      <c r="K264" s="177" t="s">
        <v>121</v>
      </c>
      <c r="L264" s="41"/>
      <c r="M264" s="182" t="s">
        <v>19</v>
      </c>
      <c r="N264" s="183" t="s">
        <v>43</v>
      </c>
      <c r="O264" s="66"/>
      <c r="P264" s="184">
        <f>O264*H264</f>
        <v>0</v>
      </c>
      <c r="Q264" s="184">
        <v>0.21734000000000001</v>
      </c>
      <c r="R264" s="184">
        <f>Q264*H264</f>
        <v>1.73872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122</v>
      </c>
      <c r="AT264" s="186" t="s">
        <v>117</v>
      </c>
      <c r="AU264" s="186" t="s">
        <v>81</v>
      </c>
      <c r="AY264" s="19" t="s">
        <v>115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77</v>
      </c>
      <c r="BK264" s="187">
        <f>ROUND(I264*H264,2)</f>
        <v>0</v>
      </c>
      <c r="BL264" s="19" t="s">
        <v>122</v>
      </c>
      <c r="BM264" s="186" t="s">
        <v>424</v>
      </c>
    </row>
    <row r="265" spans="1:65" s="2" customFormat="1">
      <c r="A265" s="36"/>
      <c r="B265" s="37"/>
      <c r="C265" s="38"/>
      <c r="D265" s="188" t="s">
        <v>124</v>
      </c>
      <c r="E265" s="38"/>
      <c r="F265" s="189" t="s">
        <v>425</v>
      </c>
      <c r="G265" s="38"/>
      <c r="H265" s="38"/>
      <c r="I265" s="190"/>
      <c r="J265" s="38"/>
      <c r="K265" s="38"/>
      <c r="L265" s="41"/>
      <c r="M265" s="191"/>
      <c r="N265" s="192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124</v>
      </c>
      <c r="AU265" s="19" t="s">
        <v>81</v>
      </c>
    </row>
    <row r="266" spans="1:65" s="2" customFormat="1" ht="136.5">
      <c r="A266" s="36"/>
      <c r="B266" s="37"/>
      <c r="C266" s="38"/>
      <c r="D266" s="193" t="s">
        <v>126</v>
      </c>
      <c r="E266" s="38"/>
      <c r="F266" s="194" t="s">
        <v>426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126</v>
      </c>
      <c r="AU266" s="19" t="s">
        <v>81</v>
      </c>
    </row>
    <row r="267" spans="1:65" s="2" customFormat="1" ht="16.5" customHeight="1">
      <c r="A267" s="36"/>
      <c r="B267" s="37"/>
      <c r="C267" s="238" t="s">
        <v>427</v>
      </c>
      <c r="D267" s="238" t="s">
        <v>247</v>
      </c>
      <c r="E267" s="239" t="s">
        <v>428</v>
      </c>
      <c r="F267" s="240" t="s">
        <v>429</v>
      </c>
      <c r="G267" s="241" t="s">
        <v>130</v>
      </c>
      <c r="H267" s="242">
        <v>8</v>
      </c>
      <c r="I267" s="243"/>
      <c r="J267" s="244">
        <f>ROUND(I267*H267,2)</f>
        <v>0</v>
      </c>
      <c r="K267" s="240" t="s">
        <v>121</v>
      </c>
      <c r="L267" s="245"/>
      <c r="M267" s="246" t="s">
        <v>19</v>
      </c>
      <c r="N267" s="247" t="s">
        <v>43</v>
      </c>
      <c r="O267" s="66"/>
      <c r="P267" s="184">
        <f>O267*H267</f>
        <v>0</v>
      </c>
      <c r="Q267" s="184">
        <v>0.19600000000000001</v>
      </c>
      <c r="R267" s="184">
        <f>Q267*H267</f>
        <v>1.5680000000000001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158</v>
      </c>
      <c r="AT267" s="186" t="s">
        <v>247</v>
      </c>
      <c r="AU267" s="186" t="s">
        <v>81</v>
      </c>
      <c r="AY267" s="19" t="s">
        <v>115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77</v>
      </c>
      <c r="BK267" s="187">
        <f>ROUND(I267*H267,2)</f>
        <v>0</v>
      </c>
      <c r="BL267" s="19" t="s">
        <v>122</v>
      </c>
      <c r="BM267" s="186" t="s">
        <v>430</v>
      </c>
    </row>
    <row r="268" spans="1:65" s="2" customFormat="1">
      <c r="A268" s="36"/>
      <c r="B268" s="37"/>
      <c r="C268" s="38"/>
      <c r="D268" s="188" t="s">
        <v>124</v>
      </c>
      <c r="E268" s="38"/>
      <c r="F268" s="189" t="s">
        <v>431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124</v>
      </c>
      <c r="AU268" s="19" t="s">
        <v>81</v>
      </c>
    </row>
    <row r="269" spans="1:65" s="2" customFormat="1" ht="24.2" customHeight="1">
      <c r="A269" s="36"/>
      <c r="B269" s="37"/>
      <c r="C269" s="175" t="s">
        <v>432</v>
      </c>
      <c r="D269" s="175" t="s">
        <v>117</v>
      </c>
      <c r="E269" s="176" t="s">
        <v>433</v>
      </c>
      <c r="F269" s="177" t="s">
        <v>434</v>
      </c>
      <c r="G269" s="178" t="s">
        <v>130</v>
      </c>
      <c r="H269" s="179">
        <v>8</v>
      </c>
      <c r="I269" s="180"/>
      <c r="J269" s="181">
        <f>ROUND(I269*H269,2)</f>
        <v>0</v>
      </c>
      <c r="K269" s="177" t="s">
        <v>121</v>
      </c>
      <c r="L269" s="41"/>
      <c r="M269" s="182" t="s">
        <v>19</v>
      </c>
      <c r="N269" s="183" t="s">
        <v>43</v>
      </c>
      <c r="O269" s="66"/>
      <c r="P269" s="184">
        <f>O269*H269</f>
        <v>0</v>
      </c>
      <c r="Q269" s="184">
        <v>0.1056</v>
      </c>
      <c r="R269" s="184">
        <f>Q269*H269</f>
        <v>0.8448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122</v>
      </c>
      <c r="AT269" s="186" t="s">
        <v>117</v>
      </c>
      <c r="AU269" s="186" t="s">
        <v>81</v>
      </c>
      <c r="AY269" s="19" t="s">
        <v>115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77</v>
      </c>
      <c r="BK269" s="187">
        <f>ROUND(I269*H269,2)</f>
        <v>0</v>
      </c>
      <c r="BL269" s="19" t="s">
        <v>122</v>
      </c>
      <c r="BM269" s="186" t="s">
        <v>435</v>
      </c>
    </row>
    <row r="270" spans="1:65" s="2" customFormat="1">
      <c r="A270" s="36"/>
      <c r="B270" s="37"/>
      <c r="C270" s="38"/>
      <c r="D270" s="188" t="s">
        <v>124</v>
      </c>
      <c r="E270" s="38"/>
      <c r="F270" s="189" t="s">
        <v>436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124</v>
      </c>
      <c r="AU270" s="19" t="s">
        <v>81</v>
      </c>
    </row>
    <row r="271" spans="1:65" s="2" customFormat="1" ht="87.75">
      <c r="A271" s="36"/>
      <c r="B271" s="37"/>
      <c r="C271" s="38"/>
      <c r="D271" s="193" t="s">
        <v>126</v>
      </c>
      <c r="E271" s="38"/>
      <c r="F271" s="194" t="s">
        <v>437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126</v>
      </c>
      <c r="AU271" s="19" t="s">
        <v>81</v>
      </c>
    </row>
    <row r="272" spans="1:65" s="2" customFormat="1" ht="24.2" customHeight="1">
      <c r="A272" s="36"/>
      <c r="B272" s="37"/>
      <c r="C272" s="175" t="s">
        <v>438</v>
      </c>
      <c r="D272" s="175" t="s">
        <v>117</v>
      </c>
      <c r="E272" s="176" t="s">
        <v>439</v>
      </c>
      <c r="F272" s="177" t="s">
        <v>440</v>
      </c>
      <c r="G272" s="178" t="s">
        <v>130</v>
      </c>
      <c r="H272" s="179">
        <v>8</v>
      </c>
      <c r="I272" s="180"/>
      <c r="J272" s="181">
        <f>ROUND(I272*H272,2)</f>
        <v>0</v>
      </c>
      <c r="K272" s="177" t="s">
        <v>121</v>
      </c>
      <c r="L272" s="41"/>
      <c r="M272" s="182" t="s">
        <v>19</v>
      </c>
      <c r="N272" s="183" t="s">
        <v>43</v>
      </c>
      <c r="O272" s="66"/>
      <c r="P272" s="184">
        <f>O272*H272</f>
        <v>0</v>
      </c>
      <c r="Q272" s="184">
        <v>3.637E-2</v>
      </c>
      <c r="R272" s="184">
        <f>Q272*H272</f>
        <v>0.29096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122</v>
      </c>
      <c r="AT272" s="186" t="s">
        <v>117</v>
      </c>
      <c r="AU272" s="186" t="s">
        <v>81</v>
      </c>
      <c r="AY272" s="19" t="s">
        <v>115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77</v>
      </c>
      <c r="BK272" s="187">
        <f>ROUND(I272*H272,2)</f>
        <v>0</v>
      </c>
      <c r="BL272" s="19" t="s">
        <v>122</v>
      </c>
      <c r="BM272" s="186" t="s">
        <v>441</v>
      </c>
    </row>
    <row r="273" spans="1:65" s="2" customFormat="1">
      <c r="A273" s="36"/>
      <c r="B273" s="37"/>
      <c r="C273" s="38"/>
      <c r="D273" s="188" t="s">
        <v>124</v>
      </c>
      <c r="E273" s="38"/>
      <c r="F273" s="189" t="s">
        <v>442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124</v>
      </c>
      <c r="AU273" s="19" t="s">
        <v>81</v>
      </c>
    </row>
    <row r="274" spans="1:65" s="2" customFormat="1" ht="87.75">
      <c r="A274" s="36"/>
      <c r="B274" s="37"/>
      <c r="C274" s="38"/>
      <c r="D274" s="193" t="s">
        <v>126</v>
      </c>
      <c r="E274" s="38"/>
      <c r="F274" s="194" t="s">
        <v>437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126</v>
      </c>
      <c r="AU274" s="19" t="s">
        <v>81</v>
      </c>
    </row>
    <row r="275" spans="1:65" s="2" customFormat="1" ht="24.2" customHeight="1">
      <c r="A275" s="36"/>
      <c r="B275" s="37"/>
      <c r="C275" s="175" t="s">
        <v>443</v>
      </c>
      <c r="D275" s="175" t="s">
        <v>117</v>
      </c>
      <c r="E275" s="176" t="s">
        <v>444</v>
      </c>
      <c r="F275" s="177" t="s">
        <v>445</v>
      </c>
      <c r="G275" s="178" t="s">
        <v>130</v>
      </c>
      <c r="H275" s="179">
        <v>8</v>
      </c>
      <c r="I275" s="180"/>
      <c r="J275" s="181">
        <f>ROUND(I275*H275,2)</f>
        <v>0</v>
      </c>
      <c r="K275" s="177" t="s">
        <v>121</v>
      </c>
      <c r="L275" s="41"/>
      <c r="M275" s="182" t="s">
        <v>19</v>
      </c>
      <c r="N275" s="183" t="s">
        <v>43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122</v>
      </c>
      <c r="AT275" s="186" t="s">
        <v>117</v>
      </c>
      <c r="AU275" s="186" t="s">
        <v>81</v>
      </c>
      <c r="AY275" s="19" t="s">
        <v>115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77</v>
      </c>
      <c r="BK275" s="187">
        <f>ROUND(I275*H275,2)</f>
        <v>0</v>
      </c>
      <c r="BL275" s="19" t="s">
        <v>122</v>
      </c>
      <c r="BM275" s="186" t="s">
        <v>446</v>
      </c>
    </row>
    <row r="276" spans="1:65" s="2" customFormat="1">
      <c r="A276" s="36"/>
      <c r="B276" s="37"/>
      <c r="C276" s="38"/>
      <c r="D276" s="188" t="s">
        <v>124</v>
      </c>
      <c r="E276" s="38"/>
      <c r="F276" s="189" t="s">
        <v>447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124</v>
      </c>
      <c r="AU276" s="19" t="s">
        <v>81</v>
      </c>
    </row>
    <row r="277" spans="1:65" s="2" customFormat="1" ht="87.75">
      <c r="A277" s="36"/>
      <c r="B277" s="37"/>
      <c r="C277" s="38"/>
      <c r="D277" s="193" t="s">
        <v>126</v>
      </c>
      <c r="E277" s="38"/>
      <c r="F277" s="194" t="s">
        <v>437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126</v>
      </c>
      <c r="AU277" s="19" t="s">
        <v>81</v>
      </c>
    </row>
    <row r="278" spans="1:65" s="2" customFormat="1" ht="24.2" customHeight="1">
      <c r="A278" s="36"/>
      <c r="B278" s="37"/>
      <c r="C278" s="175" t="s">
        <v>448</v>
      </c>
      <c r="D278" s="175" t="s">
        <v>117</v>
      </c>
      <c r="E278" s="176" t="s">
        <v>449</v>
      </c>
      <c r="F278" s="177" t="s">
        <v>450</v>
      </c>
      <c r="G278" s="178" t="s">
        <v>130</v>
      </c>
      <c r="H278" s="179">
        <v>8</v>
      </c>
      <c r="I278" s="180"/>
      <c r="J278" s="181">
        <f>ROUND(I278*H278,2)</f>
        <v>0</v>
      </c>
      <c r="K278" s="177" t="s">
        <v>121</v>
      </c>
      <c r="L278" s="41"/>
      <c r="M278" s="182" t="s">
        <v>19</v>
      </c>
      <c r="N278" s="183" t="s">
        <v>43</v>
      </c>
      <c r="O278" s="66"/>
      <c r="P278" s="184">
        <f>O278*H278</f>
        <v>0</v>
      </c>
      <c r="Q278" s="184">
        <v>9.2920000000000003E-2</v>
      </c>
      <c r="R278" s="184">
        <f>Q278*H278</f>
        <v>0.74336000000000002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122</v>
      </c>
      <c r="AT278" s="186" t="s">
        <v>117</v>
      </c>
      <c r="AU278" s="186" t="s">
        <v>81</v>
      </c>
      <c r="AY278" s="19" t="s">
        <v>115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77</v>
      </c>
      <c r="BK278" s="187">
        <f>ROUND(I278*H278,2)</f>
        <v>0</v>
      </c>
      <c r="BL278" s="19" t="s">
        <v>122</v>
      </c>
      <c r="BM278" s="186" t="s">
        <v>451</v>
      </c>
    </row>
    <row r="279" spans="1:65" s="2" customFormat="1">
      <c r="A279" s="36"/>
      <c r="B279" s="37"/>
      <c r="C279" s="38"/>
      <c r="D279" s="188" t="s">
        <v>124</v>
      </c>
      <c r="E279" s="38"/>
      <c r="F279" s="189" t="s">
        <v>452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124</v>
      </c>
      <c r="AU279" s="19" t="s">
        <v>81</v>
      </c>
    </row>
    <row r="280" spans="1:65" s="2" customFormat="1" ht="87.75">
      <c r="A280" s="36"/>
      <c r="B280" s="37"/>
      <c r="C280" s="38"/>
      <c r="D280" s="193" t="s">
        <v>126</v>
      </c>
      <c r="E280" s="38"/>
      <c r="F280" s="194" t="s">
        <v>437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126</v>
      </c>
      <c r="AU280" s="19" t="s">
        <v>81</v>
      </c>
    </row>
    <row r="281" spans="1:65" s="2" customFormat="1" ht="16.5" customHeight="1">
      <c r="A281" s="36"/>
      <c r="B281" s="37"/>
      <c r="C281" s="175" t="s">
        <v>453</v>
      </c>
      <c r="D281" s="175" t="s">
        <v>117</v>
      </c>
      <c r="E281" s="176" t="s">
        <v>454</v>
      </c>
      <c r="F281" s="177" t="s">
        <v>455</v>
      </c>
      <c r="G281" s="178" t="s">
        <v>161</v>
      </c>
      <c r="H281" s="179">
        <v>0.5</v>
      </c>
      <c r="I281" s="180"/>
      <c r="J281" s="181">
        <f>ROUND(I281*H281,2)</f>
        <v>0</v>
      </c>
      <c r="K281" s="177" t="s">
        <v>121</v>
      </c>
      <c r="L281" s="41"/>
      <c r="M281" s="182" t="s">
        <v>19</v>
      </c>
      <c r="N281" s="183" t="s">
        <v>43</v>
      </c>
      <c r="O281" s="66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122</v>
      </c>
      <c r="AT281" s="186" t="s">
        <v>117</v>
      </c>
      <c r="AU281" s="186" t="s">
        <v>81</v>
      </c>
      <c r="AY281" s="19" t="s">
        <v>115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77</v>
      </c>
      <c r="BK281" s="187">
        <f>ROUND(I281*H281,2)</f>
        <v>0</v>
      </c>
      <c r="BL281" s="19" t="s">
        <v>122</v>
      </c>
      <c r="BM281" s="186" t="s">
        <v>456</v>
      </c>
    </row>
    <row r="282" spans="1:65" s="2" customFormat="1">
      <c r="A282" s="36"/>
      <c r="B282" s="37"/>
      <c r="C282" s="38"/>
      <c r="D282" s="188" t="s">
        <v>124</v>
      </c>
      <c r="E282" s="38"/>
      <c r="F282" s="189" t="s">
        <v>457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124</v>
      </c>
      <c r="AU282" s="19" t="s">
        <v>81</v>
      </c>
    </row>
    <row r="283" spans="1:65" s="2" customFormat="1" ht="39">
      <c r="A283" s="36"/>
      <c r="B283" s="37"/>
      <c r="C283" s="38"/>
      <c r="D283" s="193" t="s">
        <v>126</v>
      </c>
      <c r="E283" s="38"/>
      <c r="F283" s="194" t="s">
        <v>458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126</v>
      </c>
      <c r="AU283" s="19" t="s">
        <v>81</v>
      </c>
    </row>
    <row r="284" spans="1:65" s="12" customFormat="1" ht="22.9" customHeight="1">
      <c r="B284" s="159"/>
      <c r="C284" s="160"/>
      <c r="D284" s="161" t="s">
        <v>71</v>
      </c>
      <c r="E284" s="173" t="s">
        <v>172</v>
      </c>
      <c r="F284" s="173" t="s">
        <v>459</v>
      </c>
      <c r="G284" s="160"/>
      <c r="H284" s="160"/>
      <c r="I284" s="163"/>
      <c r="J284" s="174">
        <f>BK284</f>
        <v>0</v>
      </c>
      <c r="K284" s="160"/>
      <c r="L284" s="165"/>
      <c r="M284" s="166"/>
      <c r="N284" s="167"/>
      <c r="O284" s="167"/>
      <c r="P284" s="168">
        <f>SUM(P285:P289)</f>
        <v>0</v>
      </c>
      <c r="Q284" s="167"/>
      <c r="R284" s="168">
        <f>SUM(R285:R289)</f>
        <v>1.5719999999999998E-3</v>
      </c>
      <c r="S284" s="167"/>
      <c r="T284" s="169">
        <f>SUM(T285:T289)</f>
        <v>0.1152</v>
      </c>
      <c r="AR284" s="170" t="s">
        <v>77</v>
      </c>
      <c r="AT284" s="171" t="s">
        <v>71</v>
      </c>
      <c r="AU284" s="171" t="s">
        <v>77</v>
      </c>
      <c r="AY284" s="170" t="s">
        <v>115</v>
      </c>
      <c r="BK284" s="172">
        <f>SUM(BK285:BK289)</f>
        <v>0</v>
      </c>
    </row>
    <row r="285" spans="1:65" s="2" customFormat="1" ht="24.2" customHeight="1">
      <c r="A285" s="36"/>
      <c r="B285" s="37"/>
      <c r="C285" s="175" t="s">
        <v>460</v>
      </c>
      <c r="D285" s="175" t="s">
        <v>117</v>
      </c>
      <c r="E285" s="176" t="s">
        <v>461</v>
      </c>
      <c r="F285" s="177" t="s">
        <v>462</v>
      </c>
      <c r="G285" s="178" t="s">
        <v>120</v>
      </c>
      <c r="H285" s="179">
        <v>0.3</v>
      </c>
      <c r="I285" s="180"/>
      <c r="J285" s="181">
        <f>ROUND(I285*H285,2)</f>
        <v>0</v>
      </c>
      <c r="K285" s="177" t="s">
        <v>121</v>
      </c>
      <c r="L285" s="41"/>
      <c r="M285" s="182" t="s">
        <v>19</v>
      </c>
      <c r="N285" s="183" t="s">
        <v>43</v>
      </c>
      <c r="O285" s="66"/>
      <c r="P285" s="184">
        <f>O285*H285</f>
        <v>0</v>
      </c>
      <c r="Q285" s="184">
        <v>5.2399999999999999E-3</v>
      </c>
      <c r="R285" s="184">
        <f>Q285*H285</f>
        <v>1.5719999999999998E-3</v>
      </c>
      <c r="S285" s="184">
        <v>0.38400000000000001</v>
      </c>
      <c r="T285" s="185">
        <f>S285*H285</f>
        <v>0.1152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122</v>
      </c>
      <c r="AT285" s="186" t="s">
        <v>117</v>
      </c>
      <c r="AU285" s="186" t="s">
        <v>81</v>
      </c>
      <c r="AY285" s="19" t="s">
        <v>115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77</v>
      </c>
      <c r="BK285" s="187">
        <f>ROUND(I285*H285,2)</f>
        <v>0</v>
      </c>
      <c r="BL285" s="19" t="s">
        <v>122</v>
      </c>
      <c r="BM285" s="186" t="s">
        <v>463</v>
      </c>
    </row>
    <row r="286" spans="1:65" s="2" customFormat="1">
      <c r="A286" s="36"/>
      <c r="B286" s="37"/>
      <c r="C286" s="38"/>
      <c r="D286" s="188" t="s">
        <v>124</v>
      </c>
      <c r="E286" s="38"/>
      <c r="F286" s="189" t="s">
        <v>464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124</v>
      </c>
      <c r="AU286" s="19" t="s">
        <v>81</v>
      </c>
    </row>
    <row r="287" spans="1:65" s="2" customFormat="1" ht="48.75">
      <c r="A287" s="36"/>
      <c r="B287" s="37"/>
      <c r="C287" s="38"/>
      <c r="D287" s="193" t="s">
        <v>126</v>
      </c>
      <c r="E287" s="38"/>
      <c r="F287" s="194" t="s">
        <v>465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126</v>
      </c>
      <c r="AU287" s="19" t="s">
        <v>81</v>
      </c>
    </row>
    <row r="288" spans="1:65" s="16" customFormat="1">
      <c r="B288" s="228"/>
      <c r="C288" s="229"/>
      <c r="D288" s="193" t="s">
        <v>165</v>
      </c>
      <c r="E288" s="230" t="s">
        <v>19</v>
      </c>
      <c r="F288" s="231" t="s">
        <v>466</v>
      </c>
      <c r="G288" s="229"/>
      <c r="H288" s="230" t="s">
        <v>19</v>
      </c>
      <c r="I288" s="232"/>
      <c r="J288" s="229"/>
      <c r="K288" s="229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165</v>
      </c>
      <c r="AU288" s="237" t="s">
        <v>81</v>
      </c>
      <c r="AV288" s="16" t="s">
        <v>77</v>
      </c>
      <c r="AW288" s="16" t="s">
        <v>31</v>
      </c>
      <c r="AX288" s="16" t="s">
        <v>72</v>
      </c>
      <c r="AY288" s="237" t="s">
        <v>115</v>
      </c>
    </row>
    <row r="289" spans="1:65" s="13" customFormat="1">
      <c r="B289" s="195"/>
      <c r="C289" s="196"/>
      <c r="D289" s="193" t="s">
        <v>165</v>
      </c>
      <c r="E289" s="197" t="s">
        <v>19</v>
      </c>
      <c r="F289" s="198" t="s">
        <v>467</v>
      </c>
      <c r="G289" s="196"/>
      <c r="H289" s="199">
        <v>0.3</v>
      </c>
      <c r="I289" s="200"/>
      <c r="J289" s="196"/>
      <c r="K289" s="196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165</v>
      </c>
      <c r="AU289" s="205" t="s">
        <v>81</v>
      </c>
      <c r="AV289" s="13" t="s">
        <v>81</v>
      </c>
      <c r="AW289" s="13" t="s">
        <v>31</v>
      </c>
      <c r="AX289" s="13" t="s">
        <v>77</v>
      </c>
      <c r="AY289" s="205" t="s">
        <v>115</v>
      </c>
    </row>
    <row r="290" spans="1:65" s="12" customFormat="1" ht="22.9" customHeight="1">
      <c r="B290" s="159"/>
      <c r="C290" s="160"/>
      <c r="D290" s="161" t="s">
        <v>71</v>
      </c>
      <c r="E290" s="173" t="s">
        <v>468</v>
      </c>
      <c r="F290" s="173" t="s">
        <v>469</v>
      </c>
      <c r="G290" s="160"/>
      <c r="H290" s="160"/>
      <c r="I290" s="163"/>
      <c r="J290" s="174">
        <f>BK290</f>
        <v>0</v>
      </c>
      <c r="K290" s="160"/>
      <c r="L290" s="165"/>
      <c r="M290" s="166"/>
      <c r="N290" s="167"/>
      <c r="O290" s="167"/>
      <c r="P290" s="168">
        <f>SUM(P291:P303)</f>
        <v>0</v>
      </c>
      <c r="Q290" s="167"/>
      <c r="R290" s="168">
        <f>SUM(R291:R303)</f>
        <v>0</v>
      </c>
      <c r="S290" s="167"/>
      <c r="T290" s="169">
        <f>SUM(T291:T303)</f>
        <v>0</v>
      </c>
      <c r="AR290" s="170" t="s">
        <v>77</v>
      </c>
      <c r="AT290" s="171" t="s">
        <v>71</v>
      </c>
      <c r="AU290" s="171" t="s">
        <v>77</v>
      </c>
      <c r="AY290" s="170" t="s">
        <v>115</v>
      </c>
      <c r="BK290" s="172">
        <f>SUM(BK291:BK303)</f>
        <v>0</v>
      </c>
    </row>
    <row r="291" spans="1:65" s="2" customFormat="1" ht="24.2" customHeight="1">
      <c r="A291" s="36"/>
      <c r="B291" s="37"/>
      <c r="C291" s="175" t="s">
        <v>470</v>
      </c>
      <c r="D291" s="175" t="s">
        <v>117</v>
      </c>
      <c r="E291" s="176" t="s">
        <v>471</v>
      </c>
      <c r="F291" s="177" t="s">
        <v>472</v>
      </c>
      <c r="G291" s="178" t="s">
        <v>221</v>
      </c>
      <c r="H291" s="179">
        <v>0.115</v>
      </c>
      <c r="I291" s="180"/>
      <c r="J291" s="181">
        <f>ROUND(I291*H291,2)</f>
        <v>0</v>
      </c>
      <c r="K291" s="177" t="s">
        <v>121</v>
      </c>
      <c r="L291" s="41"/>
      <c r="M291" s="182" t="s">
        <v>19</v>
      </c>
      <c r="N291" s="183" t="s">
        <v>43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122</v>
      </c>
      <c r="AT291" s="186" t="s">
        <v>117</v>
      </c>
      <c r="AU291" s="186" t="s">
        <v>81</v>
      </c>
      <c r="AY291" s="19" t="s">
        <v>115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77</v>
      </c>
      <c r="BK291" s="187">
        <f>ROUND(I291*H291,2)</f>
        <v>0</v>
      </c>
      <c r="BL291" s="19" t="s">
        <v>122</v>
      </c>
      <c r="BM291" s="186" t="s">
        <v>473</v>
      </c>
    </row>
    <row r="292" spans="1:65" s="2" customFormat="1">
      <c r="A292" s="36"/>
      <c r="B292" s="37"/>
      <c r="C292" s="38"/>
      <c r="D292" s="188" t="s">
        <v>124</v>
      </c>
      <c r="E292" s="38"/>
      <c r="F292" s="189" t="s">
        <v>474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124</v>
      </c>
      <c r="AU292" s="19" t="s">
        <v>81</v>
      </c>
    </row>
    <row r="293" spans="1:65" s="2" customFormat="1" ht="107.25">
      <c r="A293" s="36"/>
      <c r="B293" s="37"/>
      <c r="C293" s="38"/>
      <c r="D293" s="193" t="s">
        <v>126</v>
      </c>
      <c r="E293" s="38"/>
      <c r="F293" s="194" t="s">
        <v>475</v>
      </c>
      <c r="G293" s="38"/>
      <c r="H293" s="38"/>
      <c r="I293" s="190"/>
      <c r="J293" s="38"/>
      <c r="K293" s="38"/>
      <c r="L293" s="41"/>
      <c r="M293" s="191"/>
      <c r="N293" s="19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126</v>
      </c>
      <c r="AU293" s="19" t="s">
        <v>81</v>
      </c>
    </row>
    <row r="294" spans="1:65" s="2" customFormat="1" ht="21.75" customHeight="1">
      <c r="A294" s="36"/>
      <c r="B294" s="37"/>
      <c r="C294" s="175" t="s">
        <v>476</v>
      </c>
      <c r="D294" s="175" t="s">
        <v>117</v>
      </c>
      <c r="E294" s="176" t="s">
        <v>477</v>
      </c>
      <c r="F294" s="177" t="s">
        <v>478</v>
      </c>
      <c r="G294" s="178" t="s">
        <v>221</v>
      </c>
      <c r="H294" s="179">
        <v>0.115</v>
      </c>
      <c r="I294" s="180"/>
      <c r="J294" s="181">
        <f>ROUND(I294*H294,2)</f>
        <v>0</v>
      </c>
      <c r="K294" s="177" t="s">
        <v>121</v>
      </c>
      <c r="L294" s="41"/>
      <c r="M294" s="182" t="s">
        <v>19</v>
      </c>
      <c r="N294" s="183" t="s">
        <v>43</v>
      </c>
      <c r="O294" s="66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122</v>
      </c>
      <c r="AT294" s="186" t="s">
        <v>117</v>
      </c>
      <c r="AU294" s="186" t="s">
        <v>81</v>
      </c>
      <c r="AY294" s="19" t="s">
        <v>115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77</v>
      </c>
      <c r="BK294" s="187">
        <f>ROUND(I294*H294,2)</f>
        <v>0</v>
      </c>
      <c r="BL294" s="19" t="s">
        <v>122</v>
      </c>
      <c r="BM294" s="186" t="s">
        <v>479</v>
      </c>
    </row>
    <row r="295" spans="1:65" s="2" customFormat="1">
      <c r="A295" s="36"/>
      <c r="B295" s="37"/>
      <c r="C295" s="38"/>
      <c r="D295" s="188" t="s">
        <v>124</v>
      </c>
      <c r="E295" s="38"/>
      <c r="F295" s="189" t="s">
        <v>480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124</v>
      </c>
      <c r="AU295" s="19" t="s">
        <v>81</v>
      </c>
    </row>
    <row r="296" spans="1:65" s="2" customFormat="1" ht="58.5">
      <c r="A296" s="36"/>
      <c r="B296" s="37"/>
      <c r="C296" s="38"/>
      <c r="D296" s="193" t="s">
        <v>126</v>
      </c>
      <c r="E296" s="38"/>
      <c r="F296" s="194" t="s">
        <v>481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126</v>
      </c>
      <c r="AU296" s="19" t="s">
        <v>81</v>
      </c>
    </row>
    <row r="297" spans="1:65" s="2" customFormat="1" ht="24.2" customHeight="1">
      <c r="A297" s="36"/>
      <c r="B297" s="37"/>
      <c r="C297" s="175" t="s">
        <v>482</v>
      </c>
      <c r="D297" s="175" t="s">
        <v>117</v>
      </c>
      <c r="E297" s="176" t="s">
        <v>483</v>
      </c>
      <c r="F297" s="177" t="s">
        <v>484</v>
      </c>
      <c r="G297" s="178" t="s">
        <v>221</v>
      </c>
      <c r="H297" s="179">
        <v>2.1850000000000001</v>
      </c>
      <c r="I297" s="180"/>
      <c r="J297" s="181">
        <f>ROUND(I297*H297,2)</f>
        <v>0</v>
      </c>
      <c r="K297" s="177" t="s">
        <v>121</v>
      </c>
      <c r="L297" s="41"/>
      <c r="M297" s="182" t="s">
        <v>19</v>
      </c>
      <c r="N297" s="183" t="s">
        <v>43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122</v>
      </c>
      <c r="AT297" s="186" t="s">
        <v>117</v>
      </c>
      <c r="AU297" s="186" t="s">
        <v>81</v>
      </c>
      <c r="AY297" s="19" t="s">
        <v>115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77</v>
      </c>
      <c r="BK297" s="187">
        <f>ROUND(I297*H297,2)</f>
        <v>0</v>
      </c>
      <c r="BL297" s="19" t="s">
        <v>122</v>
      </c>
      <c r="BM297" s="186" t="s">
        <v>485</v>
      </c>
    </row>
    <row r="298" spans="1:65" s="2" customFormat="1">
      <c r="A298" s="36"/>
      <c r="B298" s="37"/>
      <c r="C298" s="38"/>
      <c r="D298" s="188" t="s">
        <v>124</v>
      </c>
      <c r="E298" s="38"/>
      <c r="F298" s="189" t="s">
        <v>486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124</v>
      </c>
      <c r="AU298" s="19" t="s">
        <v>81</v>
      </c>
    </row>
    <row r="299" spans="1:65" s="2" customFormat="1" ht="58.5">
      <c r="A299" s="36"/>
      <c r="B299" s="37"/>
      <c r="C299" s="38"/>
      <c r="D299" s="193" t="s">
        <v>126</v>
      </c>
      <c r="E299" s="38"/>
      <c r="F299" s="194" t="s">
        <v>481</v>
      </c>
      <c r="G299" s="38"/>
      <c r="H299" s="38"/>
      <c r="I299" s="190"/>
      <c r="J299" s="38"/>
      <c r="K299" s="38"/>
      <c r="L299" s="41"/>
      <c r="M299" s="191"/>
      <c r="N299" s="192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126</v>
      </c>
      <c r="AU299" s="19" t="s">
        <v>81</v>
      </c>
    </row>
    <row r="300" spans="1:65" s="13" customFormat="1">
      <c r="B300" s="195"/>
      <c r="C300" s="196"/>
      <c r="D300" s="193" t="s">
        <v>165</v>
      </c>
      <c r="E300" s="196"/>
      <c r="F300" s="198" t="s">
        <v>487</v>
      </c>
      <c r="G300" s="196"/>
      <c r="H300" s="199">
        <v>2.1850000000000001</v>
      </c>
      <c r="I300" s="200"/>
      <c r="J300" s="196"/>
      <c r="K300" s="196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165</v>
      </c>
      <c r="AU300" s="205" t="s">
        <v>81</v>
      </c>
      <c r="AV300" s="13" t="s">
        <v>81</v>
      </c>
      <c r="AW300" s="13" t="s">
        <v>4</v>
      </c>
      <c r="AX300" s="13" t="s">
        <v>77</v>
      </c>
      <c r="AY300" s="205" t="s">
        <v>115</v>
      </c>
    </row>
    <row r="301" spans="1:65" s="2" customFormat="1" ht="24.2" customHeight="1">
      <c r="A301" s="36"/>
      <c r="B301" s="37"/>
      <c r="C301" s="175" t="s">
        <v>488</v>
      </c>
      <c r="D301" s="175" t="s">
        <v>117</v>
      </c>
      <c r="E301" s="176" t="s">
        <v>489</v>
      </c>
      <c r="F301" s="177" t="s">
        <v>490</v>
      </c>
      <c r="G301" s="178" t="s">
        <v>221</v>
      </c>
      <c r="H301" s="179">
        <v>0.115</v>
      </c>
      <c r="I301" s="180"/>
      <c r="J301" s="181">
        <f>ROUND(I301*H301,2)</f>
        <v>0</v>
      </c>
      <c r="K301" s="177" t="s">
        <v>121</v>
      </c>
      <c r="L301" s="41"/>
      <c r="M301" s="182" t="s">
        <v>19</v>
      </c>
      <c r="N301" s="183" t="s">
        <v>43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122</v>
      </c>
      <c r="AT301" s="186" t="s">
        <v>117</v>
      </c>
      <c r="AU301" s="186" t="s">
        <v>81</v>
      </c>
      <c r="AY301" s="19" t="s">
        <v>115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77</v>
      </c>
      <c r="BK301" s="187">
        <f>ROUND(I301*H301,2)</f>
        <v>0</v>
      </c>
      <c r="BL301" s="19" t="s">
        <v>122</v>
      </c>
      <c r="BM301" s="186" t="s">
        <v>491</v>
      </c>
    </row>
    <row r="302" spans="1:65" s="2" customFormat="1">
      <c r="A302" s="36"/>
      <c r="B302" s="37"/>
      <c r="C302" s="38"/>
      <c r="D302" s="188" t="s">
        <v>124</v>
      </c>
      <c r="E302" s="38"/>
      <c r="F302" s="189" t="s">
        <v>492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124</v>
      </c>
      <c r="AU302" s="19" t="s">
        <v>81</v>
      </c>
    </row>
    <row r="303" spans="1:65" s="2" customFormat="1" ht="39">
      <c r="A303" s="36"/>
      <c r="B303" s="37"/>
      <c r="C303" s="38"/>
      <c r="D303" s="193" t="s">
        <v>126</v>
      </c>
      <c r="E303" s="38"/>
      <c r="F303" s="194" t="s">
        <v>224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126</v>
      </c>
      <c r="AU303" s="19" t="s">
        <v>81</v>
      </c>
    </row>
    <row r="304" spans="1:65" s="12" customFormat="1" ht="22.9" customHeight="1">
      <c r="B304" s="159"/>
      <c r="C304" s="160"/>
      <c r="D304" s="161" t="s">
        <v>71</v>
      </c>
      <c r="E304" s="173" t="s">
        <v>493</v>
      </c>
      <c r="F304" s="173" t="s">
        <v>494</v>
      </c>
      <c r="G304" s="160"/>
      <c r="H304" s="160"/>
      <c r="I304" s="163"/>
      <c r="J304" s="174">
        <f>BK304</f>
        <v>0</v>
      </c>
      <c r="K304" s="160"/>
      <c r="L304" s="165"/>
      <c r="M304" s="166"/>
      <c r="N304" s="167"/>
      <c r="O304" s="167"/>
      <c r="P304" s="168">
        <f>SUM(P305:P307)</f>
        <v>0</v>
      </c>
      <c r="Q304" s="167"/>
      <c r="R304" s="168">
        <f>SUM(R305:R307)</f>
        <v>0</v>
      </c>
      <c r="S304" s="167"/>
      <c r="T304" s="169">
        <f>SUM(T305:T307)</f>
        <v>0</v>
      </c>
      <c r="AR304" s="170" t="s">
        <v>77</v>
      </c>
      <c r="AT304" s="171" t="s">
        <v>71</v>
      </c>
      <c r="AU304" s="171" t="s">
        <v>77</v>
      </c>
      <c r="AY304" s="170" t="s">
        <v>115</v>
      </c>
      <c r="BK304" s="172">
        <f>SUM(BK305:BK307)</f>
        <v>0</v>
      </c>
    </row>
    <row r="305" spans="1:65" s="2" customFormat="1" ht="24.2" customHeight="1">
      <c r="A305" s="36"/>
      <c r="B305" s="37"/>
      <c r="C305" s="175" t="s">
        <v>495</v>
      </c>
      <c r="D305" s="175" t="s">
        <v>117</v>
      </c>
      <c r="E305" s="176" t="s">
        <v>496</v>
      </c>
      <c r="F305" s="177" t="s">
        <v>497</v>
      </c>
      <c r="G305" s="178" t="s">
        <v>221</v>
      </c>
      <c r="H305" s="179">
        <v>75.513000000000005</v>
      </c>
      <c r="I305" s="180"/>
      <c r="J305" s="181">
        <f>ROUND(I305*H305,2)</f>
        <v>0</v>
      </c>
      <c r="K305" s="177" t="s">
        <v>121</v>
      </c>
      <c r="L305" s="41"/>
      <c r="M305" s="182" t="s">
        <v>19</v>
      </c>
      <c r="N305" s="183" t="s">
        <v>43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122</v>
      </c>
      <c r="AT305" s="186" t="s">
        <v>117</v>
      </c>
      <c r="AU305" s="186" t="s">
        <v>81</v>
      </c>
      <c r="AY305" s="19" t="s">
        <v>115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77</v>
      </c>
      <c r="BK305" s="187">
        <f>ROUND(I305*H305,2)</f>
        <v>0</v>
      </c>
      <c r="BL305" s="19" t="s">
        <v>122</v>
      </c>
      <c r="BM305" s="186" t="s">
        <v>498</v>
      </c>
    </row>
    <row r="306" spans="1:65" s="2" customFormat="1">
      <c r="A306" s="36"/>
      <c r="B306" s="37"/>
      <c r="C306" s="38"/>
      <c r="D306" s="188" t="s">
        <v>124</v>
      </c>
      <c r="E306" s="38"/>
      <c r="F306" s="189" t="s">
        <v>499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124</v>
      </c>
      <c r="AU306" s="19" t="s">
        <v>81</v>
      </c>
    </row>
    <row r="307" spans="1:65" s="2" customFormat="1" ht="39">
      <c r="A307" s="36"/>
      <c r="B307" s="37"/>
      <c r="C307" s="38"/>
      <c r="D307" s="193" t="s">
        <v>126</v>
      </c>
      <c r="E307" s="38"/>
      <c r="F307" s="194" t="s">
        <v>500</v>
      </c>
      <c r="G307" s="38"/>
      <c r="H307" s="38"/>
      <c r="I307" s="190"/>
      <c r="J307" s="38"/>
      <c r="K307" s="38"/>
      <c r="L307" s="41"/>
      <c r="M307" s="248"/>
      <c r="N307" s="249"/>
      <c r="O307" s="250"/>
      <c r="P307" s="250"/>
      <c r="Q307" s="250"/>
      <c r="R307" s="250"/>
      <c r="S307" s="250"/>
      <c r="T307" s="251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126</v>
      </c>
      <c r="AU307" s="19" t="s">
        <v>81</v>
      </c>
    </row>
    <row r="308" spans="1:65" s="2" customFormat="1" ht="6.95" customHeight="1">
      <c r="A308" s="36"/>
      <c r="B308" s="49"/>
      <c r="C308" s="50"/>
      <c r="D308" s="50"/>
      <c r="E308" s="50"/>
      <c r="F308" s="50"/>
      <c r="G308" s="50"/>
      <c r="H308" s="50"/>
      <c r="I308" s="50"/>
      <c r="J308" s="50"/>
      <c r="K308" s="50"/>
      <c r="L308" s="41"/>
      <c r="M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</row>
  </sheetData>
  <sheetProtection formatColumns="0" formatRows="0" autoFilter="0"/>
  <autoFilter ref="C85:K307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6" r:id="rId3"/>
    <hyperlink ref="F99" r:id="rId4"/>
    <hyperlink ref="F102" r:id="rId5"/>
    <hyperlink ref="F105" r:id="rId6"/>
    <hyperlink ref="F108" r:id="rId7"/>
    <hyperlink ref="F111" r:id="rId8"/>
    <hyperlink ref="F120" r:id="rId9"/>
    <hyperlink ref="F123" r:id="rId10"/>
    <hyperlink ref="F134" r:id="rId11"/>
    <hyperlink ref="F140" r:id="rId12"/>
    <hyperlink ref="F142" r:id="rId13"/>
    <hyperlink ref="F144" r:id="rId14"/>
    <hyperlink ref="F147" r:id="rId15"/>
    <hyperlink ref="F151" r:id="rId16"/>
    <hyperlink ref="F155" r:id="rId17"/>
    <hyperlink ref="F166" r:id="rId18"/>
    <hyperlink ref="F172" r:id="rId19"/>
    <hyperlink ref="F177" r:id="rId20"/>
    <hyperlink ref="F183" r:id="rId21"/>
    <hyperlink ref="F187" r:id="rId22"/>
    <hyperlink ref="F192" r:id="rId23"/>
    <hyperlink ref="F196" r:id="rId24"/>
    <hyperlink ref="F199" r:id="rId25"/>
    <hyperlink ref="F201" r:id="rId26"/>
    <hyperlink ref="F203" r:id="rId27"/>
    <hyperlink ref="F209" r:id="rId28"/>
    <hyperlink ref="F212" r:id="rId29"/>
    <hyperlink ref="F216" r:id="rId30"/>
    <hyperlink ref="F219" r:id="rId31"/>
    <hyperlink ref="F221" r:id="rId32"/>
    <hyperlink ref="F224" r:id="rId33"/>
    <hyperlink ref="F227" r:id="rId34"/>
    <hyperlink ref="F229" r:id="rId35"/>
    <hyperlink ref="F232" r:id="rId36"/>
    <hyperlink ref="F234" r:id="rId37"/>
    <hyperlink ref="F237" r:id="rId38"/>
    <hyperlink ref="F240" r:id="rId39"/>
    <hyperlink ref="F243" r:id="rId40"/>
    <hyperlink ref="F246" r:id="rId41"/>
    <hyperlink ref="F249" r:id="rId42"/>
    <hyperlink ref="F252" r:id="rId43"/>
    <hyperlink ref="F255" r:id="rId44"/>
    <hyperlink ref="F257" r:id="rId45"/>
    <hyperlink ref="F259" r:id="rId46"/>
    <hyperlink ref="F261" r:id="rId47"/>
    <hyperlink ref="F263" r:id="rId48"/>
    <hyperlink ref="F265" r:id="rId49"/>
    <hyperlink ref="F268" r:id="rId50"/>
    <hyperlink ref="F270" r:id="rId51"/>
    <hyperlink ref="F273" r:id="rId52"/>
    <hyperlink ref="F276" r:id="rId53"/>
    <hyperlink ref="F279" r:id="rId54"/>
    <hyperlink ref="F282" r:id="rId55"/>
    <hyperlink ref="F286" r:id="rId56"/>
    <hyperlink ref="F292" r:id="rId57"/>
    <hyperlink ref="F295" r:id="rId58"/>
    <hyperlink ref="F298" r:id="rId59"/>
    <hyperlink ref="F302" r:id="rId60"/>
    <hyperlink ref="F306" r:id="rId6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Prodloužení kanalizačního řádu a napojení RD od Ul.Lipová směr Huníkov, Česká Kamenice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87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501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">
        <v>33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35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ROUND((SUM(BE85:BE159)),  2)</f>
        <v>0</v>
      </c>
      <c r="G33" s="36"/>
      <c r="H33" s="36"/>
      <c r="I33" s="120">
        <v>0.21</v>
      </c>
      <c r="J33" s="119">
        <f>ROUND(((SUM(BE85:BE159))*I33),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ROUND((SUM(BF85:BF159)),  2)</f>
        <v>0</v>
      </c>
      <c r="G34" s="36"/>
      <c r="H34" s="36"/>
      <c r="I34" s="120">
        <v>0.15</v>
      </c>
      <c r="J34" s="119">
        <f>ROUND(((SUM(BF85:BF159))*I34),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ROUND((SUM(BG85:BG159)),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ROUND((SUM(BH85:BH159)),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ROUND((SUM(BI85:BI159)),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Prodloužení kanalizačního řádu a napojení RD od Ul.Lipová směr Huníkov, Česká Kamenice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2 - bourání a oprava komunikace při výstavbě kanalizace</v>
      </c>
      <c r="F50" s="373"/>
      <c r="G50" s="373"/>
      <c r="H50" s="37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14. 5. 2021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>Ing. Kateřina Tumpachová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90</v>
      </c>
      <c r="D57" s="133"/>
      <c r="E57" s="133"/>
      <c r="F57" s="133"/>
      <c r="G57" s="133"/>
      <c r="H57" s="133"/>
      <c r="I57" s="133"/>
      <c r="J57" s="134" t="s">
        <v>91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5" customHeight="1">
      <c r="B60" s="136"/>
      <c r="C60" s="137"/>
      <c r="D60" s="138" t="s">
        <v>93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94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502</v>
      </c>
      <c r="E62" s="145"/>
      <c r="F62" s="145"/>
      <c r="G62" s="145"/>
      <c r="H62" s="145"/>
      <c r="I62" s="145"/>
      <c r="J62" s="146">
        <f>J109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97</v>
      </c>
      <c r="E63" s="145"/>
      <c r="F63" s="145"/>
      <c r="G63" s="145"/>
      <c r="H63" s="145"/>
      <c r="I63" s="145"/>
      <c r="J63" s="146">
        <f>J128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98</v>
      </c>
      <c r="E64" s="145"/>
      <c r="F64" s="145"/>
      <c r="G64" s="145"/>
      <c r="H64" s="145"/>
      <c r="I64" s="145"/>
      <c r="J64" s="146">
        <f>J139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99</v>
      </c>
      <c r="E65" s="145"/>
      <c r="F65" s="145"/>
      <c r="G65" s="145"/>
      <c r="H65" s="145"/>
      <c r="I65" s="145"/>
      <c r="J65" s="146">
        <f>J156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100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4" t="str">
        <f>E7</f>
        <v>Prodloužení kanalizačního řádu a napojení RD od Ul.Lipová směr Huníkov, Česká Kamenice</v>
      </c>
      <c r="F75" s="375"/>
      <c r="G75" s="375"/>
      <c r="H75" s="37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87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43" t="str">
        <f>E9</f>
        <v>2 - bourání a oprava komunikace při výstavbě kanalizace</v>
      </c>
      <c r="F77" s="373"/>
      <c r="G77" s="373"/>
      <c r="H77" s="373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 xml:space="preserve"> </v>
      </c>
      <c r="G79" s="38"/>
      <c r="H79" s="38"/>
      <c r="I79" s="31" t="s">
        <v>23</v>
      </c>
      <c r="J79" s="61" t="str">
        <f>IF(J12="","",J12)</f>
        <v>14. 5. 2021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30</v>
      </c>
      <c r="J81" s="34" t="str">
        <f>E21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28</v>
      </c>
      <c r="D82" s="38"/>
      <c r="E82" s="38"/>
      <c r="F82" s="29" t="str">
        <f>IF(E18="","",E18)</f>
        <v>Vyplň údaj</v>
      </c>
      <c r="G82" s="38"/>
      <c r="H82" s="38"/>
      <c r="I82" s="31" t="s">
        <v>32</v>
      </c>
      <c r="J82" s="34" t="str">
        <f>E24</f>
        <v>Ing. Kateřina Tumpachová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101</v>
      </c>
      <c r="D84" s="151" t="s">
        <v>57</v>
      </c>
      <c r="E84" s="151" t="s">
        <v>53</v>
      </c>
      <c r="F84" s="151" t="s">
        <v>54</v>
      </c>
      <c r="G84" s="151" t="s">
        <v>102</v>
      </c>
      <c r="H84" s="151" t="s">
        <v>103</v>
      </c>
      <c r="I84" s="151" t="s">
        <v>104</v>
      </c>
      <c r="J84" s="151" t="s">
        <v>91</v>
      </c>
      <c r="K84" s="152" t="s">
        <v>105</v>
      </c>
      <c r="L84" s="153"/>
      <c r="M84" s="70" t="s">
        <v>19</v>
      </c>
      <c r="N84" s="71" t="s">
        <v>42</v>
      </c>
      <c r="O84" s="71" t="s">
        <v>106</v>
      </c>
      <c r="P84" s="71" t="s">
        <v>107</v>
      </c>
      <c r="Q84" s="71" t="s">
        <v>108</v>
      </c>
      <c r="R84" s="71" t="s">
        <v>109</v>
      </c>
      <c r="S84" s="71" t="s">
        <v>110</v>
      </c>
      <c r="T84" s="72" t="s">
        <v>111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112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286.41115300000001</v>
      </c>
      <c r="S85" s="74"/>
      <c r="T85" s="157">
        <f>T86</f>
        <v>242.40120000000002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92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71</v>
      </c>
      <c r="E86" s="162" t="s">
        <v>113</v>
      </c>
      <c r="F86" s="162" t="s">
        <v>114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P87+P109+P128+P139+P156</f>
        <v>0</v>
      </c>
      <c r="Q86" s="167"/>
      <c r="R86" s="168">
        <f>R87+R109+R128+R139+R156</f>
        <v>286.41115300000001</v>
      </c>
      <c r="S86" s="167"/>
      <c r="T86" s="169">
        <f>T87+T109+T128+T139+T156</f>
        <v>242.40120000000002</v>
      </c>
      <c r="AR86" s="170" t="s">
        <v>77</v>
      </c>
      <c r="AT86" s="171" t="s">
        <v>71</v>
      </c>
      <c r="AU86" s="171" t="s">
        <v>72</v>
      </c>
      <c r="AY86" s="170" t="s">
        <v>115</v>
      </c>
      <c r="BK86" s="172">
        <f>BK87+BK109+BK128+BK139+BK156</f>
        <v>0</v>
      </c>
    </row>
    <row r="87" spans="1:65" s="12" customFormat="1" ht="22.9" customHeight="1">
      <c r="B87" s="159"/>
      <c r="C87" s="160"/>
      <c r="D87" s="161" t="s">
        <v>71</v>
      </c>
      <c r="E87" s="173" t="s">
        <v>77</v>
      </c>
      <c r="F87" s="173" t="s">
        <v>116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SUM(P88:P108)</f>
        <v>0</v>
      </c>
      <c r="Q87" s="167"/>
      <c r="R87" s="168">
        <f>SUM(R88:R108)</f>
        <v>7.7800000000000005E-3</v>
      </c>
      <c r="S87" s="167"/>
      <c r="T87" s="169">
        <f>SUM(T88:T108)</f>
        <v>242.40120000000002</v>
      </c>
      <c r="AR87" s="170" t="s">
        <v>77</v>
      </c>
      <c r="AT87" s="171" t="s">
        <v>71</v>
      </c>
      <c r="AU87" s="171" t="s">
        <v>77</v>
      </c>
      <c r="AY87" s="170" t="s">
        <v>115</v>
      </c>
      <c r="BK87" s="172">
        <f>SUM(BK88:BK108)</f>
        <v>0</v>
      </c>
    </row>
    <row r="88" spans="1:65" s="2" customFormat="1" ht="37.9" customHeight="1">
      <c r="A88" s="36"/>
      <c r="B88" s="37"/>
      <c r="C88" s="175" t="s">
        <v>77</v>
      </c>
      <c r="D88" s="175" t="s">
        <v>117</v>
      </c>
      <c r="E88" s="176" t="s">
        <v>503</v>
      </c>
      <c r="F88" s="177" t="s">
        <v>504</v>
      </c>
      <c r="G88" s="178" t="s">
        <v>181</v>
      </c>
      <c r="H88" s="179">
        <v>413.6</v>
      </c>
      <c r="I88" s="180"/>
      <c r="J88" s="181">
        <f>ROUND(I88*H88,2)</f>
        <v>0</v>
      </c>
      <c r="K88" s="177" t="s">
        <v>121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0.28999999999999998</v>
      </c>
      <c r="T88" s="185">
        <f>S88*H88</f>
        <v>119.944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122</v>
      </c>
      <c r="AT88" s="186" t="s">
        <v>117</v>
      </c>
      <c r="AU88" s="186" t="s">
        <v>81</v>
      </c>
      <c r="AY88" s="19" t="s">
        <v>115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77</v>
      </c>
      <c r="BK88" s="187">
        <f>ROUND(I88*H88,2)</f>
        <v>0</v>
      </c>
      <c r="BL88" s="19" t="s">
        <v>122</v>
      </c>
      <c r="BM88" s="186" t="s">
        <v>505</v>
      </c>
    </row>
    <row r="89" spans="1:65" s="2" customFormat="1">
      <c r="A89" s="36"/>
      <c r="B89" s="37"/>
      <c r="C89" s="38"/>
      <c r="D89" s="188" t="s">
        <v>124</v>
      </c>
      <c r="E89" s="38"/>
      <c r="F89" s="189" t="s">
        <v>506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124</v>
      </c>
      <c r="AU89" s="19" t="s">
        <v>81</v>
      </c>
    </row>
    <row r="90" spans="1:65" s="2" customFormat="1" ht="175.5">
      <c r="A90" s="36"/>
      <c r="B90" s="37"/>
      <c r="C90" s="38"/>
      <c r="D90" s="193" t="s">
        <v>126</v>
      </c>
      <c r="E90" s="38"/>
      <c r="F90" s="194" t="s">
        <v>507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126</v>
      </c>
      <c r="AU90" s="19" t="s">
        <v>81</v>
      </c>
    </row>
    <row r="91" spans="1:65" s="13" customFormat="1">
      <c r="B91" s="195"/>
      <c r="C91" s="196"/>
      <c r="D91" s="193" t="s">
        <v>165</v>
      </c>
      <c r="E91" s="197" t="s">
        <v>19</v>
      </c>
      <c r="F91" s="198" t="s">
        <v>508</v>
      </c>
      <c r="G91" s="196"/>
      <c r="H91" s="199">
        <v>413.6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165</v>
      </c>
      <c r="AU91" s="205" t="s">
        <v>81</v>
      </c>
      <c r="AV91" s="13" t="s">
        <v>81</v>
      </c>
      <c r="AW91" s="13" t="s">
        <v>31</v>
      </c>
      <c r="AX91" s="13" t="s">
        <v>77</v>
      </c>
      <c r="AY91" s="205" t="s">
        <v>115</v>
      </c>
    </row>
    <row r="92" spans="1:65" s="2" customFormat="1" ht="37.9" customHeight="1">
      <c r="A92" s="36"/>
      <c r="B92" s="37"/>
      <c r="C92" s="175" t="s">
        <v>81</v>
      </c>
      <c r="D92" s="175" t="s">
        <v>117</v>
      </c>
      <c r="E92" s="176" t="s">
        <v>509</v>
      </c>
      <c r="F92" s="177" t="s">
        <v>510</v>
      </c>
      <c r="G92" s="178" t="s">
        <v>181</v>
      </c>
      <c r="H92" s="179">
        <v>116.7</v>
      </c>
      <c r="I92" s="180"/>
      <c r="J92" s="181">
        <f>ROUND(I92*H92,2)</f>
        <v>0</v>
      </c>
      <c r="K92" s="177" t="s">
        <v>121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0.57999999999999996</v>
      </c>
      <c r="T92" s="185">
        <f>S92*H92</f>
        <v>67.685999999999993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122</v>
      </c>
      <c r="AT92" s="186" t="s">
        <v>117</v>
      </c>
      <c r="AU92" s="186" t="s">
        <v>81</v>
      </c>
      <c r="AY92" s="19" t="s">
        <v>115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77</v>
      </c>
      <c r="BK92" s="187">
        <f>ROUND(I92*H92,2)</f>
        <v>0</v>
      </c>
      <c r="BL92" s="19" t="s">
        <v>122</v>
      </c>
      <c r="BM92" s="186" t="s">
        <v>511</v>
      </c>
    </row>
    <row r="93" spans="1:65" s="2" customFormat="1">
      <c r="A93" s="36"/>
      <c r="B93" s="37"/>
      <c r="C93" s="38"/>
      <c r="D93" s="188" t="s">
        <v>124</v>
      </c>
      <c r="E93" s="38"/>
      <c r="F93" s="189" t="s">
        <v>512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124</v>
      </c>
      <c r="AU93" s="19" t="s">
        <v>81</v>
      </c>
    </row>
    <row r="94" spans="1:65" s="2" customFormat="1" ht="175.5">
      <c r="A94" s="36"/>
      <c r="B94" s="37"/>
      <c r="C94" s="38"/>
      <c r="D94" s="193" t="s">
        <v>126</v>
      </c>
      <c r="E94" s="38"/>
      <c r="F94" s="194" t="s">
        <v>507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126</v>
      </c>
      <c r="AU94" s="19" t="s">
        <v>81</v>
      </c>
    </row>
    <row r="95" spans="1:65" s="2" customFormat="1" ht="37.9" customHeight="1">
      <c r="A95" s="36"/>
      <c r="B95" s="37"/>
      <c r="C95" s="175" t="s">
        <v>134</v>
      </c>
      <c r="D95" s="175" t="s">
        <v>117</v>
      </c>
      <c r="E95" s="176" t="s">
        <v>513</v>
      </c>
      <c r="F95" s="177" t="s">
        <v>514</v>
      </c>
      <c r="G95" s="178" t="s">
        <v>181</v>
      </c>
      <c r="H95" s="179">
        <v>116.7</v>
      </c>
      <c r="I95" s="180"/>
      <c r="J95" s="181">
        <f>ROUND(I95*H95,2)</f>
        <v>0</v>
      </c>
      <c r="K95" s="177" t="s">
        <v>121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0.316</v>
      </c>
      <c r="T95" s="185">
        <f>S95*H95</f>
        <v>36.877200000000002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122</v>
      </c>
      <c r="AT95" s="186" t="s">
        <v>117</v>
      </c>
      <c r="AU95" s="186" t="s">
        <v>81</v>
      </c>
      <c r="AY95" s="19" t="s">
        <v>115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77</v>
      </c>
      <c r="BK95" s="187">
        <f>ROUND(I95*H95,2)</f>
        <v>0</v>
      </c>
      <c r="BL95" s="19" t="s">
        <v>122</v>
      </c>
      <c r="BM95" s="186" t="s">
        <v>515</v>
      </c>
    </row>
    <row r="96" spans="1:65" s="2" customFormat="1">
      <c r="A96" s="36"/>
      <c r="B96" s="37"/>
      <c r="C96" s="38"/>
      <c r="D96" s="188" t="s">
        <v>124</v>
      </c>
      <c r="E96" s="38"/>
      <c r="F96" s="189" t="s">
        <v>516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124</v>
      </c>
      <c r="AU96" s="19" t="s">
        <v>81</v>
      </c>
    </row>
    <row r="97" spans="1:65" s="2" customFormat="1" ht="175.5">
      <c r="A97" s="36"/>
      <c r="B97" s="37"/>
      <c r="C97" s="38"/>
      <c r="D97" s="193" t="s">
        <v>126</v>
      </c>
      <c r="E97" s="38"/>
      <c r="F97" s="194" t="s">
        <v>507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126</v>
      </c>
      <c r="AU97" s="19" t="s">
        <v>81</v>
      </c>
    </row>
    <row r="98" spans="1:65" s="13" customFormat="1">
      <c r="B98" s="195"/>
      <c r="C98" s="196"/>
      <c r="D98" s="193" t="s">
        <v>165</v>
      </c>
      <c r="E98" s="197" t="s">
        <v>19</v>
      </c>
      <c r="F98" s="198" t="s">
        <v>517</v>
      </c>
      <c r="G98" s="196"/>
      <c r="H98" s="199">
        <v>94.2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3" t="s">
        <v>81</v>
      </c>
      <c r="AW98" s="13" t="s">
        <v>31</v>
      </c>
      <c r="AX98" s="13" t="s">
        <v>72</v>
      </c>
      <c r="AY98" s="205" t="s">
        <v>115</v>
      </c>
    </row>
    <row r="99" spans="1:65" s="16" customFormat="1">
      <c r="B99" s="228"/>
      <c r="C99" s="229"/>
      <c r="D99" s="193" t="s">
        <v>165</v>
      </c>
      <c r="E99" s="230" t="s">
        <v>19</v>
      </c>
      <c r="F99" s="231" t="s">
        <v>518</v>
      </c>
      <c r="G99" s="229"/>
      <c r="H99" s="230" t="s">
        <v>19</v>
      </c>
      <c r="I99" s="232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165</v>
      </c>
      <c r="AU99" s="237" t="s">
        <v>81</v>
      </c>
      <c r="AV99" s="16" t="s">
        <v>77</v>
      </c>
      <c r="AW99" s="16" t="s">
        <v>31</v>
      </c>
      <c r="AX99" s="16" t="s">
        <v>72</v>
      </c>
      <c r="AY99" s="237" t="s">
        <v>115</v>
      </c>
    </row>
    <row r="100" spans="1:65" s="13" customFormat="1">
      <c r="B100" s="195"/>
      <c r="C100" s="196"/>
      <c r="D100" s="193" t="s">
        <v>165</v>
      </c>
      <c r="E100" s="197" t="s">
        <v>19</v>
      </c>
      <c r="F100" s="198" t="s">
        <v>519</v>
      </c>
      <c r="G100" s="196"/>
      <c r="H100" s="199">
        <v>22.5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165</v>
      </c>
      <c r="AU100" s="205" t="s">
        <v>81</v>
      </c>
      <c r="AV100" s="13" t="s">
        <v>81</v>
      </c>
      <c r="AW100" s="13" t="s">
        <v>31</v>
      </c>
      <c r="AX100" s="13" t="s">
        <v>72</v>
      </c>
      <c r="AY100" s="205" t="s">
        <v>115</v>
      </c>
    </row>
    <row r="101" spans="1:65" s="15" customFormat="1">
      <c r="B101" s="217"/>
      <c r="C101" s="218"/>
      <c r="D101" s="193" t="s">
        <v>165</v>
      </c>
      <c r="E101" s="219" t="s">
        <v>19</v>
      </c>
      <c r="F101" s="220" t="s">
        <v>171</v>
      </c>
      <c r="G101" s="218"/>
      <c r="H101" s="221">
        <v>116.7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165</v>
      </c>
      <c r="AU101" s="227" t="s">
        <v>81</v>
      </c>
      <c r="AV101" s="15" t="s">
        <v>122</v>
      </c>
      <c r="AW101" s="15" t="s">
        <v>31</v>
      </c>
      <c r="AX101" s="15" t="s">
        <v>77</v>
      </c>
      <c r="AY101" s="227" t="s">
        <v>115</v>
      </c>
    </row>
    <row r="102" spans="1:65" s="2" customFormat="1" ht="24.2" customHeight="1">
      <c r="A102" s="36"/>
      <c r="B102" s="37"/>
      <c r="C102" s="175" t="s">
        <v>122</v>
      </c>
      <c r="D102" s="175" t="s">
        <v>117</v>
      </c>
      <c r="E102" s="176" t="s">
        <v>520</v>
      </c>
      <c r="F102" s="177" t="s">
        <v>521</v>
      </c>
      <c r="G102" s="178" t="s">
        <v>181</v>
      </c>
      <c r="H102" s="179">
        <v>155.6</v>
      </c>
      <c r="I102" s="180"/>
      <c r="J102" s="181">
        <f>ROUND(I102*H102,2)</f>
        <v>0</v>
      </c>
      <c r="K102" s="177" t="s">
        <v>121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5.0000000000000002E-5</v>
      </c>
      <c r="R102" s="184">
        <f>Q102*H102</f>
        <v>7.7800000000000005E-3</v>
      </c>
      <c r="S102" s="184">
        <v>0.115</v>
      </c>
      <c r="T102" s="185">
        <f>S102*H102</f>
        <v>17.893999999999998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122</v>
      </c>
      <c r="AT102" s="186" t="s">
        <v>117</v>
      </c>
      <c r="AU102" s="186" t="s">
        <v>81</v>
      </c>
      <c r="AY102" s="19" t="s">
        <v>115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77</v>
      </c>
      <c r="BK102" s="187">
        <f>ROUND(I102*H102,2)</f>
        <v>0</v>
      </c>
      <c r="BL102" s="19" t="s">
        <v>122</v>
      </c>
      <c r="BM102" s="186" t="s">
        <v>522</v>
      </c>
    </row>
    <row r="103" spans="1:65" s="2" customFormat="1">
      <c r="A103" s="36"/>
      <c r="B103" s="37"/>
      <c r="C103" s="38"/>
      <c r="D103" s="188" t="s">
        <v>124</v>
      </c>
      <c r="E103" s="38"/>
      <c r="F103" s="189" t="s">
        <v>523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124</v>
      </c>
      <c r="AU103" s="19" t="s">
        <v>81</v>
      </c>
    </row>
    <row r="104" spans="1:65" s="2" customFormat="1" ht="195">
      <c r="A104" s="36"/>
      <c r="B104" s="37"/>
      <c r="C104" s="38"/>
      <c r="D104" s="193" t="s">
        <v>126</v>
      </c>
      <c r="E104" s="38"/>
      <c r="F104" s="194" t="s">
        <v>524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126</v>
      </c>
      <c r="AU104" s="19" t="s">
        <v>81</v>
      </c>
    </row>
    <row r="105" spans="1:65" s="13" customFormat="1">
      <c r="B105" s="195"/>
      <c r="C105" s="196"/>
      <c r="D105" s="193" t="s">
        <v>165</v>
      </c>
      <c r="E105" s="197" t="s">
        <v>19</v>
      </c>
      <c r="F105" s="198" t="s">
        <v>525</v>
      </c>
      <c r="G105" s="196"/>
      <c r="H105" s="199">
        <v>125.6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165</v>
      </c>
      <c r="AU105" s="205" t="s">
        <v>81</v>
      </c>
      <c r="AV105" s="13" t="s">
        <v>81</v>
      </c>
      <c r="AW105" s="13" t="s">
        <v>31</v>
      </c>
      <c r="AX105" s="13" t="s">
        <v>72</v>
      </c>
      <c r="AY105" s="205" t="s">
        <v>115</v>
      </c>
    </row>
    <row r="106" spans="1:65" s="16" customFormat="1">
      <c r="B106" s="228"/>
      <c r="C106" s="229"/>
      <c r="D106" s="193" t="s">
        <v>165</v>
      </c>
      <c r="E106" s="230" t="s">
        <v>19</v>
      </c>
      <c r="F106" s="231" t="s">
        <v>518</v>
      </c>
      <c r="G106" s="229"/>
      <c r="H106" s="230" t="s">
        <v>19</v>
      </c>
      <c r="I106" s="232"/>
      <c r="J106" s="229"/>
      <c r="K106" s="229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165</v>
      </c>
      <c r="AU106" s="237" t="s">
        <v>81</v>
      </c>
      <c r="AV106" s="16" t="s">
        <v>77</v>
      </c>
      <c r="AW106" s="16" t="s">
        <v>31</v>
      </c>
      <c r="AX106" s="16" t="s">
        <v>72</v>
      </c>
      <c r="AY106" s="237" t="s">
        <v>115</v>
      </c>
    </row>
    <row r="107" spans="1:65" s="13" customFormat="1">
      <c r="B107" s="195"/>
      <c r="C107" s="196"/>
      <c r="D107" s="193" t="s">
        <v>165</v>
      </c>
      <c r="E107" s="197" t="s">
        <v>19</v>
      </c>
      <c r="F107" s="198" t="s">
        <v>526</v>
      </c>
      <c r="G107" s="196"/>
      <c r="H107" s="199">
        <v>30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165</v>
      </c>
      <c r="AU107" s="205" t="s">
        <v>81</v>
      </c>
      <c r="AV107" s="13" t="s">
        <v>81</v>
      </c>
      <c r="AW107" s="13" t="s">
        <v>31</v>
      </c>
      <c r="AX107" s="13" t="s">
        <v>72</v>
      </c>
      <c r="AY107" s="205" t="s">
        <v>115</v>
      </c>
    </row>
    <row r="108" spans="1:65" s="15" customFormat="1">
      <c r="B108" s="217"/>
      <c r="C108" s="218"/>
      <c r="D108" s="193" t="s">
        <v>165</v>
      </c>
      <c r="E108" s="219" t="s">
        <v>19</v>
      </c>
      <c r="F108" s="220" t="s">
        <v>171</v>
      </c>
      <c r="G108" s="218"/>
      <c r="H108" s="221">
        <v>155.6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165</v>
      </c>
      <c r="AU108" s="227" t="s">
        <v>81</v>
      </c>
      <c r="AV108" s="15" t="s">
        <v>122</v>
      </c>
      <c r="AW108" s="15" t="s">
        <v>31</v>
      </c>
      <c r="AX108" s="15" t="s">
        <v>77</v>
      </c>
      <c r="AY108" s="227" t="s">
        <v>115</v>
      </c>
    </row>
    <row r="109" spans="1:65" s="12" customFormat="1" ht="22.9" customHeight="1">
      <c r="B109" s="159"/>
      <c r="C109" s="160"/>
      <c r="D109" s="161" t="s">
        <v>71</v>
      </c>
      <c r="E109" s="173" t="s">
        <v>143</v>
      </c>
      <c r="F109" s="173" t="s">
        <v>527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SUM(P110:P127)</f>
        <v>0</v>
      </c>
      <c r="Q109" s="167"/>
      <c r="R109" s="168">
        <f>SUM(R110:R127)</f>
        <v>286.30845699999998</v>
      </c>
      <c r="S109" s="167"/>
      <c r="T109" s="169">
        <f>SUM(T110:T127)</f>
        <v>0</v>
      </c>
      <c r="AR109" s="170" t="s">
        <v>77</v>
      </c>
      <c r="AT109" s="171" t="s">
        <v>71</v>
      </c>
      <c r="AU109" s="171" t="s">
        <v>77</v>
      </c>
      <c r="AY109" s="170" t="s">
        <v>115</v>
      </c>
      <c r="BK109" s="172">
        <f>SUM(BK110:BK127)</f>
        <v>0</v>
      </c>
    </row>
    <row r="110" spans="1:65" s="2" customFormat="1" ht="21.75" customHeight="1">
      <c r="A110" s="36"/>
      <c r="B110" s="37"/>
      <c r="C110" s="175" t="s">
        <v>143</v>
      </c>
      <c r="D110" s="175" t="s">
        <v>117</v>
      </c>
      <c r="E110" s="176" t="s">
        <v>528</v>
      </c>
      <c r="F110" s="177" t="s">
        <v>529</v>
      </c>
      <c r="G110" s="178" t="s">
        <v>181</v>
      </c>
      <c r="H110" s="179">
        <v>116.7</v>
      </c>
      <c r="I110" s="180"/>
      <c r="J110" s="181">
        <f>ROUND(I110*H110,2)</f>
        <v>0</v>
      </c>
      <c r="K110" s="177" t="s">
        <v>121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0.108</v>
      </c>
      <c r="R110" s="184">
        <f>Q110*H110</f>
        <v>12.6036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122</v>
      </c>
      <c r="AT110" s="186" t="s">
        <v>117</v>
      </c>
      <c r="AU110" s="186" t="s">
        <v>81</v>
      </c>
      <c r="AY110" s="19" t="s">
        <v>115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77</v>
      </c>
      <c r="BK110" s="187">
        <f>ROUND(I110*H110,2)</f>
        <v>0</v>
      </c>
      <c r="BL110" s="19" t="s">
        <v>122</v>
      </c>
      <c r="BM110" s="186" t="s">
        <v>530</v>
      </c>
    </row>
    <row r="111" spans="1:65" s="2" customFormat="1">
      <c r="A111" s="36"/>
      <c r="B111" s="37"/>
      <c r="C111" s="38"/>
      <c r="D111" s="188" t="s">
        <v>124</v>
      </c>
      <c r="E111" s="38"/>
      <c r="F111" s="189" t="s">
        <v>531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124</v>
      </c>
      <c r="AU111" s="19" t="s">
        <v>81</v>
      </c>
    </row>
    <row r="112" spans="1:65" s="2" customFormat="1" ht="16.5" customHeight="1">
      <c r="A112" s="36"/>
      <c r="B112" s="37"/>
      <c r="C112" s="175" t="s">
        <v>148</v>
      </c>
      <c r="D112" s="175" t="s">
        <v>117</v>
      </c>
      <c r="E112" s="176" t="s">
        <v>532</v>
      </c>
      <c r="F112" s="177" t="s">
        <v>533</v>
      </c>
      <c r="G112" s="178" t="s">
        <v>181</v>
      </c>
      <c r="H112" s="179">
        <v>116.7</v>
      </c>
      <c r="I112" s="180"/>
      <c r="J112" s="181">
        <f>ROUND(I112*H112,2)</f>
        <v>0</v>
      </c>
      <c r="K112" s="177" t="s">
        <v>121</v>
      </c>
      <c r="L112" s="41"/>
      <c r="M112" s="182" t="s">
        <v>19</v>
      </c>
      <c r="N112" s="183" t="s">
        <v>43</v>
      </c>
      <c r="O112" s="66"/>
      <c r="P112" s="184">
        <f>O112*H112</f>
        <v>0</v>
      </c>
      <c r="Q112" s="184">
        <v>0.12</v>
      </c>
      <c r="R112" s="184">
        <f>Q112*H112</f>
        <v>14.004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122</v>
      </c>
      <c r="AT112" s="186" t="s">
        <v>117</v>
      </c>
      <c r="AU112" s="186" t="s">
        <v>81</v>
      </c>
      <c r="AY112" s="19" t="s">
        <v>115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77</v>
      </c>
      <c r="BK112" s="187">
        <f>ROUND(I112*H112,2)</f>
        <v>0</v>
      </c>
      <c r="BL112" s="19" t="s">
        <v>122</v>
      </c>
      <c r="BM112" s="186" t="s">
        <v>534</v>
      </c>
    </row>
    <row r="113" spans="1:65" s="2" customFormat="1">
      <c r="A113" s="36"/>
      <c r="B113" s="37"/>
      <c r="C113" s="38"/>
      <c r="D113" s="188" t="s">
        <v>124</v>
      </c>
      <c r="E113" s="38"/>
      <c r="F113" s="189" t="s">
        <v>535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124</v>
      </c>
      <c r="AU113" s="19" t="s">
        <v>81</v>
      </c>
    </row>
    <row r="114" spans="1:65" s="2" customFormat="1" ht="24.2" customHeight="1">
      <c r="A114" s="36"/>
      <c r="B114" s="37"/>
      <c r="C114" s="175" t="s">
        <v>153</v>
      </c>
      <c r="D114" s="175" t="s">
        <v>117</v>
      </c>
      <c r="E114" s="176" t="s">
        <v>536</v>
      </c>
      <c r="F114" s="177" t="s">
        <v>537</v>
      </c>
      <c r="G114" s="178" t="s">
        <v>181</v>
      </c>
      <c r="H114" s="179">
        <v>647</v>
      </c>
      <c r="I114" s="180"/>
      <c r="J114" s="181">
        <f>ROUND(I114*H114,2)</f>
        <v>0</v>
      </c>
      <c r="K114" s="177" t="s">
        <v>121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0.37</v>
      </c>
      <c r="R114" s="184">
        <f>Q114*H114</f>
        <v>239.39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122</v>
      </c>
      <c r="AT114" s="186" t="s">
        <v>117</v>
      </c>
      <c r="AU114" s="186" t="s">
        <v>81</v>
      </c>
      <c r="AY114" s="19" t="s">
        <v>115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77</v>
      </c>
      <c r="BK114" s="187">
        <f>ROUND(I114*H114,2)</f>
        <v>0</v>
      </c>
      <c r="BL114" s="19" t="s">
        <v>122</v>
      </c>
      <c r="BM114" s="186" t="s">
        <v>538</v>
      </c>
    </row>
    <row r="115" spans="1:65" s="2" customFormat="1">
      <c r="A115" s="36"/>
      <c r="B115" s="37"/>
      <c r="C115" s="38"/>
      <c r="D115" s="188" t="s">
        <v>124</v>
      </c>
      <c r="E115" s="38"/>
      <c r="F115" s="189" t="s">
        <v>539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124</v>
      </c>
      <c r="AU115" s="19" t="s">
        <v>81</v>
      </c>
    </row>
    <row r="116" spans="1:65" s="13" customFormat="1">
      <c r="B116" s="195"/>
      <c r="C116" s="196"/>
      <c r="D116" s="193" t="s">
        <v>165</v>
      </c>
      <c r="E116" s="197" t="s">
        <v>19</v>
      </c>
      <c r="F116" s="198" t="s">
        <v>540</v>
      </c>
      <c r="G116" s="196"/>
      <c r="H116" s="199">
        <v>233.4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165</v>
      </c>
      <c r="AU116" s="205" t="s">
        <v>81</v>
      </c>
      <c r="AV116" s="13" t="s">
        <v>81</v>
      </c>
      <c r="AW116" s="13" t="s">
        <v>31</v>
      </c>
      <c r="AX116" s="13" t="s">
        <v>72</v>
      </c>
      <c r="AY116" s="205" t="s">
        <v>115</v>
      </c>
    </row>
    <row r="117" spans="1:65" s="16" customFormat="1">
      <c r="B117" s="228"/>
      <c r="C117" s="229"/>
      <c r="D117" s="193" t="s">
        <v>165</v>
      </c>
      <c r="E117" s="230" t="s">
        <v>19</v>
      </c>
      <c r="F117" s="231" t="s">
        <v>541</v>
      </c>
      <c r="G117" s="229"/>
      <c r="H117" s="230" t="s">
        <v>19</v>
      </c>
      <c r="I117" s="232"/>
      <c r="J117" s="229"/>
      <c r="K117" s="229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165</v>
      </c>
      <c r="AU117" s="237" t="s">
        <v>81</v>
      </c>
      <c r="AV117" s="16" t="s">
        <v>77</v>
      </c>
      <c r="AW117" s="16" t="s">
        <v>31</v>
      </c>
      <c r="AX117" s="16" t="s">
        <v>72</v>
      </c>
      <c r="AY117" s="237" t="s">
        <v>115</v>
      </c>
    </row>
    <row r="118" spans="1:65" s="13" customFormat="1">
      <c r="B118" s="195"/>
      <c r="C118" s="196"/>
      <c r="D118" s="193" t="s">
        <v>165</v>
      </c>
      <c r="E118" s="197" t="s">
        <v>19</v>
      </c>
      <c r="F118" s="198" t="s">
        <v>542</v>
      </c>
      <c r="G118" s="196"/>
      <c r="H118" s="199">
        <v>413.6</v>
      </c>
      <c r="I118" s="200"/>
      <c r="J118" s="196"/>
      <c r="K118" s="196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3" t="s">
        <v>81</v>
      </c>
      <c r="AW118" s="13" t="s">
        <v>31</v>
      </c>
      <c r="AX118" s="13" t="s">
        <v>72</v>
      </c>
      <c r="AY118" s="205" t="s">
        <v>115</v>
      </c>
    </row>
    <row r="119" spans="1:65" s="15" customFormat="1">
      <c r="B119" s="217"/>
      <c r="C119" s="218"/>
      <c r="D119" s="193" t="s">
        <v>165</v>
      </c>
      <c r="E119" s="219" t="s">
        <v>19</v>
      </c>
      <c r="F119" s="220" t="s">
        <v>171</v>
      </c>
      <c r="G119" s="218"/>
      <c r="H119" s="221">
        <v>647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165</v>
      </c>
      <c r="AU119" s="227" t="s">
        <v>81</v>
      </c>
      <c r="AV119" s="15" t="s">
        <v>122</v>
      </c>
      <c r="AW119" s="15" t="s">
        <v>31</v>
      </c>
      <c r="AX119" s="15" t="s">
        <v>77</v>
      </c>
      <c r="AY119" s="227" t="s">
        <v>115</v>
      </c>
    </row>
    <row r="120" spans="1:65" s="2" customFormat="1" ht="24.2" customHeight="1">
      <c r="A120" s="36"/>
      <c r="B120" s="37"/>
      <c r="C120" s="175" t="s">
        <v>158</v>
      </c>
      <c r="D120" s="175" t="s">
        <v>117</v>
      </c>
      <c r="E120" s="176" t="s">
        <v>543</v>
      </c>
      <c r="F120" s="177" t="s">
        <v>544</v>
      </c>
      <c r="G120" s="178" t="s">
        <v>181</v>
      </c>
      <c r="H120" s="179">
        <v>155.6</v>
      </c>
      <c r="I120" s="180"/>
      <c r="J120" s="181">
        <f>ROUND(I120*H120,2)</f>
        <v>0</v>
      </c>
      <c r="K120" s="177" t="s">
        <v>121</v>
      </c>
      <c r="L120" s="41"/>
      <c r="M120" s="182" t="s">
        <v>19</v>
      </c>
      <c r="N120" s="183" t="s">
        <v>43</v>
      </c>
      <c r="O120" s="66"/>
      <c r="P120" s="184">
        <f>O120*H120</f>
        <v>0</v>
      </c>
      <c r="Q120" s="184">
        <v>0.12966</v>
      </c>
      <c r="R120" s="184">
        <f>Q120*H120</f>
        <v>20.175096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122</v>
      </c>
      <c r="AT120" s="186" t="s">
        <v>117</v>
      </c>
      <c r="AU120" s="186" t="s">
        <v>81</v>
      </c>
      <c r="AY120" s="19" t="s">
        <v>115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77</v>
      </c>
      <c r="BK120" s="187">
        <f>ROUND(I120*H120,2)</f>
        <v>0</v>
      </c>
      <c r="BL120" s="19" t="s">
        <v>122</v>
      </c>
      <c r="BM120" s="186" t="s">
        <v>545</v>
      </c>
    </row>
    <row r="121" spans="1:65" s="2" customFormat="1">
      <c r="A121" s="36"/>
      <c r="B121" s="37"/>
      <c r="C121" s="38"/>
      <c r="D121" s="188" t="s">
        <v>124</v>
      </c>
      <c r="E121" s="38"/>
      <c r="F121" s="189" t="s">
        <v>546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124</v>
      </c>
      <c r="AU121" s="19" t="s">
        <v>81</v>
      </c>
    </row>
    <row r="122" spans="1:65" s="2" customFormat="1" ht="87.75">
      <c r="A122" s="36"/>
      <c r="B122" s="37"/>
      <c r="C122" s="38"/>
      <c r="D122" s="193" t="s">
        <v>126</v>
      </c>
      <c r="E122" s="38"/>
      <c r="F122" s="194" t="s">
        <v>547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126</v>
      </c>
      <c r="AU122" s="19" t="s">
        <v>81</v>
      </c>
    </row>
    <row r="123" spans="1:65" s="2" customFormat="1" ht="16.5" customHeight="1">
      <c r="A123" s="36"/>
      <c r="B123" s="37"/>
      <c r="C123" s="175" t="s">
        <v>172</v>
      </c>
      <c r="D123" s="175" t="s">
        <v>117</v>
      </c>
      <c r="E123" s="176" t="s">
        <v>548</v>
      </c>
      <c r="F123" s="177" t="s">
        <v>549</v>
      </c>
      <c r="G123" s="178" t="s">
        <v>181</v>
      </c>
      <c r="H123" s="179">
        <v>155.6</v>
      </c>
      <c r="I123" s="180"/>
      <c r="J123" s="181">
        <f>ROUND(I123*H123,2)</f>
        <v>0</v>
      </c>
      <c r="K123" s="177" t="s">
        <v>121</v>
      </c>
      <c r="L123" s="41"/>
      <c r="M123" s="182" t="s">
        <v>19</v>
      </c>
      <c r="N123" s="183" t="s">
        <v>43</v>
      </c>
      <c r="O123" s="66"/>
      <c r="P123" s="184">
        <f>O123*H123</f>
        <v>0</v>
      </c>
      <c r="Q123" s="184">
        <v>3.4000000000000002E-4</v>
      </c>
      <c r="R123" s="184">
        <f>Q123*H123</f>
        <v>5.2904E-2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122</v>
      </c>
      <c r="AT123" s="186" t="s">
        <v>117</v>
      </c>
      <c r="AU123" s="186" t="s">
        <v>81</v>
      </c>
      <c r="AY123" s="19" t="s">
        <v>115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77</v>
      </c>
      <c r="BK123" s="187">
        <f>ROUND(I123*H123,2)</f>
        <v>0</v>
      </c>
      <c r="BL123" s="19" t="s">
        <v>122</v>
      </c>
      <c r="BM123" s="186" t="s">
        <v>550</v>
      </c>
    </row>
    <row r="124" spans="1:65" s="2" customFormat="1">
      <c r="A124" s="36"/>
      <c r="B124" s="37"/>
      <c r="C124" s="38"/>
      <c r="D124" s="188" t="s">
        <v>124</v>
      </c>
      <c r="E124" s="38"/>
      <c r="F124" s="189" t="s">
        <v>551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124</v>
      </c>
      <c r="AU124" s="19" t="s">
        <v>81</v>
      </c>
    </row>
    <row r="125" spans="1:65" s="2" customFormat="1" ht="39">
      <c r="A125" s="36"/>
      <c r="B125" s="37"/>
      <c r="C125" s="38"/>
      <c r="D125" s="193" t="s">
        <v>126</v>
      </c>
      <c r="E125" s="38"/>
      <c r="F125" s="194" t="s">
        <v>552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126</v>
      </c>
      <c r="AU125" s="19" t="s">
        <v>81</v>
      </c>
    </row>
    <row r="126" spans="1:65" s="2" customFormat="1" ht="16.5" customHeight="1">
      <c r="A126" s="36"/>
      <c r="B126" s="37"/>
      <c r="C126" s="175" t="s">
        <v>178</v>
      </c>
      <c r="D126" s="175" t="s">
        <v>117</v>
      </c>
      <c r="E126" s="176" t="s">
        <v>553</v>
      </c>
      <c r="F126" s="177" t="s">
        <v>554</v>
      </c>
      <c r="G126" s="178" t="s">
        <v>181</v>
      </c>
      <c r="H126" s="179">
        <v>116.7</v>
      </c>
      <c r="I126" s="180"/>
      <c r="J126" s="181">
        <f>ROUND(I126*H126,2)</f>
        <v>0</v>
      </c>
      <c r="K126" s="177" t="s">
        <v>121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7.1000000000000002E-4</v>
      </c>
      <c r="R126" s="184">
        <f>Q126*H126</f>
        <v>8.2857E-2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122</v>
      </c>
      <c r="AT126" s="186" t="s">
        <v>117</v>
      </c>
      <c r="AU126" s="186" t="s">
        <v>81</v>
      </c>
      <c r="AY126" s="19" t="s">
        <v>115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77</v>
      </c>
      <c r="BK126" s="187">
        <f>ROUND(I126*H126,2)</f>
        <v>0</v>
      </c>
      <c r="BL126" s="19" t="s">
        <v>122</v>
      </c>
      <c r="BM126" s="186" t="s">
        <v>555</v>
      </c>
    </row>
    <row r="127" spans="1:65" s="2" customFormat="1">
      <c r="A127" s="36"/>
      <c r="B127" s="37"/>
      <c r="C127" s="38"/>
      <c r="D127" s="188" t="s">
        <v>124</v>
      </c>
      <c r="E127" s="38"/>
      <c r="F127" s="189" t="s">
        <v>556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124</v>
      </c>
      <c r="AU127" s="19" t="s">
        <v>81</v>
      </c>
    </row>
    <row r="128" spans="1:65" s="12" customFormat="1" ht="22.9" customHeight="1">
      <c r="B128" s="159"/>
      <c r="C128" s="160"/>
      <c r="D128" s="161" t="s">
        <v>71</v>
      </c>
      <c r="E128" s="173" t="s">
        <v>172</v>
      </c>
      <c r="F128" s="173" t="s">
        <v>459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SUM(P129:P138)</f>
        <v>0</v>
      </c>
      <c r="Q128" s="167"/>
      <c r="R128" s="168">
        <f>SUM(R129:R138)</f>
        <v>9.4915999999999986E-2</v>
      </c>
      <c r="S128" s="167"/>
      <c r="T128" s="169">
        <f>SUM(T129:T138)</f>
        <v>0</v>
      </c>
      <c r="AR128" s="170" t="s">
        <v>77</v>
      </c>
      <c r="AT128" s="171" t="s">
        <v>71</v>
      </c>
      <c r="AU128" s="171" t="s">
        <v>77</v>
      </c>
      <c r="AY128" s="170" t="s">
        <v>115</v>
      </c>
      <c r="BK128" s="172">
        <f>SUM(BK129:BK138)</f>
        <v>0</v>
      </c>
    </row>
    <row r="129" spans="1:65" s="2" customFormat="1" ht="33" customHeight="1">
      <c r="A129" s="36"/>
      <c r="B129" s="37"/>
      <c r="C129" s="175" t="s">
        <v>190</v>
      </c>
      <c r="D129" s="175" t="s">
        <v>117</v>
      </c>
      <c r="E129" s="176" t="s">
        <v>557</v>
      </c>
      <c r="F129" s="177" t="s">
        <v>558</v>
      </c>
      <c r="G129" s="178" t="s">
        <v>120</v>
      </c>
      <c r="H129" s="179">
        <v>155.6</v>
      </c>
      <c r="I129" s="180"/>
      <c r="J129" s="181">
        <f>ROUND(I129*H129,2)</f>
        <v>0</v>
      </c>
      <c r="K129" s="177" t="s">
        <v>121</v>
      </c>
      <c r="L129" s="41"/>
      <c r="M129" s="182" t="s">
        <v>19</v>
      </c>
      <c r="N129" s="183" t="s">
        <v>43</v>
      </c>
      <c r="O129" s="66"/>
      <c r="P129" s="184">
        <f>O129*H129</f>
        <v>0</v>
      </c>
      <c r="Q129" s="184">
        <v>6.0999999999999997E-4</v>
      </c>
      <c r="R129" s="184">
        <f>Q129*H129</f>
        <v>9.4915999999999986E-2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122</v>
      </c>
      <c r="AT129" s="186" t="s">
        <v>117</v>
      </c>
      <c r="AU129" s="186" t="s">
        <v>81</v>
      </c>
      <c r="AY129" s="19" t="s">
        <v>115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77</v>
      </c>
      <c r="BK129" s="187">
        <f>ROUND(I129*H129,2)</f>
        <v>0</v>
      </c>
      <c r="BL129" s="19" t="s">
        <v>122</v>
      </c>
      <c r="BM129" s="186" t="s">
        <v>559</v>
      </c>
    </row>
    <row r="130" spans="1:65" s="2" customFormat="1">
      <c r="A130" s="36"/>
      <c r="B130" s="37"/>
      <c r="C130" s="38"/>
      <c r="D130" s="188" t="s">
        <v>124</v>
      </c>
      <c r="E130" s="38"/>
      <c r="F130" s="189" t="s">
        <v>560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124</v>
      </c>
      <c r="AU130" s="19" t="s">
        <v>81</v>
      </c>
    </row>
    <row r="131" spans="1:65" s="2" customFormat="1" ht="29.25">
      <c r="A131" s="36"/>
      <c r="B131" s="37"/>
      <c r="C131" s="38"/>
      <c r="D131" s="193" t="s">
        <v>126</v>
      </c>
      <c r="E131" s="38"/>
      <c r="F131" s="194" t="s">
        <v>561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126</v>
      </c>
      <c r="AU131" s="19" t="s">
        <v>81</v>
      </c>
    </row>
    <row r="132" spans="1:65" s="2" customFormat="1" ht="16.5" customHeight="1">
      <c r="A132" s="36"/>
      <c r="B132" s="37"/>
      <c r="C132" s="175" t="s">
        <v>197</v>
      </c>
      <c r="D132" s="175" t="s">
        <v>117</v>
      </c>
      <c r="E132" s="176" t="s">
        <v>562</v>
      </c>
      <c r="F132" s="177" t="s">
        <v>563</v>
      </c>
      <c r="G132" s="178" t="s">
        <v>120</v>
      </c>
      <c r="H132" s="179">
        <v>155.6</v>
      </c>
      <c r="I132" s="180"/>
      <c r="J132" s="181">
        <f>ROUND(I132*H132,2)</f>
        <v>0</v>
      </c>
      <c r="K132" s="177" t="s">
        <v>121</v>
      </c>
      <c r="L132" s="41"/>
      <c r="M132" s="182" t="s">
        <v>19</v>
      </c>
      <c r="N132" s="183" t="s">
        <v>43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122</v>
      </c>
      <c r="AT132" s="186" t="s">
        <v>117</v>
      </c>
      <c r="AU132" s="186" t="s">
        <v>81</v>
      </c>
      <c r="AY132" s="19" t="s">
        <v>115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77</v>
      </c>
      <c r="BK132" s="187">
        <f>ROUND(I132*H132,2)</f>
        <v>0</v>
      </c>
      <c r="BL132" s="19" t="s">
        <v>122</v>
      </c>
      <c r="BM132" s="186" t="s">
        <v>564</v>
      </c>
    </row>
    <row r="133" spans="1:65" s="2" customFormat="1">
      <c r="A133" s="36"/>
      <c r="B133" s="37"/>
      <c r="C133" s="38"/>
      <c r="D133" s="188" t="s">
        <v>124</v>
      </c>
      <c r="E133" s="38"/>
      <c r="F133" s="189" t="s">
        <v>565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124</v>
      </c>
      <c r="AU133" s="19" t="s">
        <v>81</v>
      </c>
    </row>
    <row r="134" spans="1:65" s="2" customFormat="1" ht="29.25">
      <c r="A134" s="36"/>
      <c r="B134" s="37"/>
      <c r="C134" s="38"/>
      <c r="D134" s="193" t="s">
        <v>126</v>
      </c>
      <c r="E134" s="38"/>
      <c r="F134" s="194" t="s">
        <v>566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126</v>
      </c>
      <c r="AU134" s="19" t="s">
        <v>81</v>
      </c>
    </row>
    <row r="135" spans="1:65" s="13" customFormat="1">
      <c r="B135" s="195"/>
      <c r="C135" s="196"/>
      <c r="D135" s="193" t="s">
        <v>165</v>
      </c>
      <c r="E135" s="197" t="s">
        <v>19</v>
      </c>
      <c r="F135" s="198" t="s">
        <v>525</v>
      </c>
      <c r="G135" s="196"/>
      <c r="H135" s="199">
        <v>125.6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165</v>
      </c>
      <c r="AU135" s="205" t="s">
        <v>81</v>
      </c>
      <c r="AV135" s="13" t="s">
        <v>81</v>
      </c>
      <c r="AW135" s="13" t="s">
        <v>31</v>
      </c>
      <c r="AX135" s="13" t="s">
        <v>72</v>
      </c>
      <c r="AY135" s="205" t="s">
        <v>115</v>
      </c>
    </row>
    <row r="136" spans="1:65" s="16" customFormat="1">
      <c r="B136" s="228"/>
      <c r="C136" s="229"/>
      <c r="D136" s="193" t="s">
        <v>165</v>
      </c>
      <c r="E136" s="230" t="s">
        <v>19</v>
      </c>
      <c r="F136" s="231" t="s">
        <v>518</v>
      </c>
      <c r="G136" s="229"/>
      <c r="H136" s="230" t="s">
        <v>19</v>
      </c>
      <c r="I136" s="232"/>
      <c r="J136" s="229"/>
      <c r="K136" s="229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165</v>
      </c>
      <c r="AU136" s="237" t="s">
        <v>81</v>
      </c>
      <c r="AV136" s="16" t="s">
        <v>77</v>
      </c>
      <c r="AW136" s="16" t="s">
        <v>31</v>
      </c>
      <c r="AX136" s="16" t="s">
        <v>72</v>
      </c>
      <c r="AY136" s="237" t="s">
        <v>115</v>
      </c>
    </row>
    <row r="137" spans="1:65" s="13" customFormat="1">
      <c r="B137" s="195"/>
      <c r="C137" s="196"/>
      <c r="D137" s="193" t="s">
        <v>165</v>
      </c>
      <c r="E137" s="197" t="s">
        <v>19</v>
      </c>
      <c r="F137" s="198" t="s">
        <v>567</v>
      </c>
      <c r="G137" s="196"/>
      <c r="H137" s="199">
        <v>30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165</v>
      </c>
      <c r="AU137" s="205" t="s">
        <v>81</v>
      </c>
      <c r="AV137" s="13" t="s">
        <v>81</v>
      </c>
      <c r="AW137" s="13" t="s">
        <v>31</v>
      </c>
      <c r="AX137" s="13" t="s">
        <v>72</v>
      </c>
      <c r="AY137" s="205" t="s">
        <v>115</v>
      </c>
    </row>
    <row r="138" spans="1:65" s="15" customFormat="1">
      <c r="B138" s="217"/>
      <c r="C138" s="218"/>
      <c r="D138" s="193" t="s">
        <v>165</v>
      </c>
      <c r="E138" s="219" t="s">
        <v>19</v>
      </c>
      <c r="F138" s="220" t="s">
        <v>171</v>
      </c>
      <c r="G138" s="218"/>
      <c r="H138" s="221">
        <v>155.6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165</v>
      </c>
      <c r="AU138" s="227" t="s">
        <v>81</v>
      </c>
      <c r="AV138" s="15" t="s">
        <v>122</v>
      </c>
      <c r="AW138" s="15" t="s">
        <v>31</v>
      </c>
      <c r="AX138" s="15" t="s">
        <v>77</v>
      </c>
      <c r="AY138" s="227" t="s">
        <v>115</v>
      </c>
    </row>
    <row r="139" spans="1:65" s="12" customFormat="1" ht="22.9" customHeight="1">
      <c r="B139" s="159"/>
      <c r="C139" s="160"/>
      <c r="D139" s="161" t="s">
        <v>71</v>
      </c>
      <c r="E139" s="173" t="s">
        <v>468</v>
      </c>
      <c r="F139" s="173" t="s">
        <v>469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SUM(P140:P155)</f>
        <v>0</v>
      </c>
      <c r="Q139" s="167"/>
      <c r="R139" s="168">
        <f>SUM(R140:R155)</f>
        <v>0</v>
      </c>
      <c r="S139" s="167"/>
      <c r="T139" s="169">
        <f>SUM(T140:T155)</f>
        <v>0</v>
      </c>
      <c r="AR139" s="170" t="s">
        <v>77</v>
      </c>
      <c r="AT139" s="171" t="s">
        <v>71</v>
      </c>
      <c r="AU139" s="171" t="s">
        <v>77</v>
      </c>
      <c r="AY139" s="170" t="s">
        <v>115</v>
      </c>
      <c r="BK139" s="172">
        <f>SUM(BK140:BK155)</f>
        <v>0</v>
      </c>
    </row>
    <row r="140" spans="1:65" s="2" customFormat="1" ht="24.2" customHeight="1">
      <c r="A140" s="36"/>
      <c r="B140" s="37"/>
      <c r="C140" s="175" t="s">
        <v>202</v>
      </c>
      <c r="D140" s="175" t="s">
        <v>117</v>
      </c>
      <c r="E140" s="176" t="s">
        <v>568</v>
      </c>
      <c r="F140" s="177" t="s">
        <v>569</v>
      </c>
      <c r="G140" s="178" t="s">
        <v>221</v>
      </c>
      <c r="H140" s="179">
        <v>242.40100000000001</v>
      </c>
      <c r="I140" s="180"/>
      <c r="J140" s="181">
        <f>ROUND(I140*H140,2)</f>
        <v>0</v>
      </c>
      <c r="K140" s="177" t="s">
        <v>121</v>
      </c>
      <c r="L140" s="41"/>
      <c r="M140" s="182" t="s">
        <v>19</v>
      </c>
      <c r="N140" s="183" t="s">
        <v>43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122</v>
      </c>
      <c r="AT140" s="186" t="s">
        <v>117</v>
      </c>
      <c r="AU140" s="186" t="s">
        <v>81</v>
      </c>
      <c r="AY140" s="19" t="s">
        <v>115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77</v>
      </c>
      <c r="BK140" s="187">
        <f>ROUND(I140*H140,2)</f>
        <v>0</v>
      </c>
      <c r="BL140" s="19" t="s">
        <v>122</v>
      </c>
      <c r="BM140" s="186" t="s">
        <v>570</v>
      </c>
    </row>
    <row r="141" spans="1:65" s="2" customFormat="1">
      <c r="A141" s="36"/>
      <c r="B141" s="37"/>
      <c r="C141" s="38"/>
      <c r="D141" s="188" t="s">
        <v>124</v>
      </c>
      <c r="E141" s="38"/>
      <c r="F141" s="189" t="s">
        <v>571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124</v>
      </c>
      <c r="AU141" s="19" t="s">
        <v>81</v>
      </c>
    </row>
    <row r="142" spans="1:65" s="2" customFormat="1" ht="78">
      <c r="A142" s="36"/>
      <c r="B142" s="37"/>
      <c r="C142" s="38"/>
      <c r="D142" s="193" t="s">
        <v>126</v>
      </c>
      <c r="E142" s="38"/>
      <c r="F142" s="194" t="s">
        <v>572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126</v>
      </c>
      <c r="AU142" s="19" t="s">
        <v>81</v>
      </c>
    </row>
    <row r="143" spans="1:65" s="2" customFormat="1" ht="24.2" customHeight="1">
      <c r="A143" s="36"/>
      <c r="B143" s="37"/>
      <c r="C143" s="175" t="s">
        <v>207</v>
      </c>
      <c r="D143" s="175" t="s">
        <v>117</v>
      </c>
      <c r="E143" s="176" t="s">
        <v>573</v>
      </c>
      <c r="F143" s="177" t="s">
        <v>574</v>
      </c>
      <c r="G143" s="178" t="s">
        <v>221</v>
      </c>
      <c r="H143" s="179">
        <v>242.40100000000001</v>
      </c>
      <c r="I143" s="180"/>
      <c r="J143" s="181">
        <f>ROUND(I143*H143,2)</f>
        <v>0</v>
      </c>
      <c r="K143" s="177" t="s">
        <v>121</v>
      </c>
      <c r="L143" s="41"/>
      <c r="M143" s="182" t="s">
        <v>19</v>
      </c>
      <c r="N143" s="183" t="s">
        <v>43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122</v>
      </c>
      <c r="AT143" s="186" t="s">
        <v>117</v>
      </c>
      <c r="AU143" s="186" t="s">
        <v>81</v>
      </c>
      <c r="AY143" s="19" t="s">
        <v>115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77</v>
      </c>
      <c r="BK143" s="187">
        <f>ROUND(I143*H143,2)</f>
        <v>0</v>
      </c>
      <c r="BL143" s="19" t="s">
        <v>122</v>
      </c>
      <c r="BM143" s="186" t="s">
        <v>575</v>
      </c>
    </row>
    <row r="144" spans="1:65" s="2" customFormat="1">
      <c r="A144" s="36"/>
      <c r="B144" s="37"/>
      <c r="C144" s="38"/>
      <c r="D144" s="188" t="s">
        <v>124</v>
      </c>
      <c r="E144" s="38"/>
      <c r="F144" s="189" t="s">
        <v>576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124</v>
      </c>
      <c r="AU144" s="19" t="s">
        <v>81</v>
      </c>
    </row>
    <row r="145" spans="1:65" s="2" customFormat="1" ht="78">
      <c r="A145" s="36"/>
      <c r="B145" s="37"/>
      <c r="C145" s="38"/>
      <c r="D145" s="193" t="s">
        <v>126</v>
      </c>
      <c r="E145" s="38"/>
      <c r="F145" s="194" t="s">
        <v>572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126</v>
      </c>
      <c r="AU145" s="19" t="s">
        <v>81</v>
      </c>
    </row>
    <row r="146" spans="1:65" s="2" customFormat="1" ht="16.5" customHeight="1">
      <c r="A146" s="36"/>
      <c r="B146" s="37"/>
      <c r="C146" s="175" t="s">
        <v>8</v>
      </c>
      <c r="D146" s="175" t="s">
        <v>117</v>
      </c>
      <c r="E146" s="176" t="s">
        <v>577</v>
      </c>
      <c r="F146" s="177" t="s">
        <v>578</v>
      </c>
      <c r="G146" s="178" t="s">
        <v>221</v>
      </c>
      <c r="H146" s="179">
        <v>242.40100000000001</v>
      </c>
      <c r="I146" s="180"/>
      <c r="J146" s="181">
        <f>ROUND(I146*H146,2)</f>
        <v>0</v>
      </c>
      <c r="K146" s="177" t="s">
        <v>121</v>
      </c>
      <c r="L146" s="41"/>
      <c r="M146" s="182" t="s">
        <v>19</v>
      </c>
      <c r="N146" s="183" t="s">
        <v>43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122</v>
      </c>
      <c r="AT146" s="186" t="s">
        <v>117</v>
      </c>
      <c r="AU146" s="186" t="s">
        <v>81</v>
      </c>
      <c r="AY146" s="19" t="s">
        <v>115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77</v>
      </c>
      <c r="BK146" s="187">
        <f>ROUND(I146*H146,2)</f>
        <v>0</v>
      </c>
      <c r="BL146" s="19" t="s">
        <v>122</v>
      </c>
      <c r="BM146" s="186" t="s">
        <v>579</v>
      </c>
    </row>
    <row r="147" spans="1:65" s="2" customFormat="1">
      <c r="A147" s="36"/>
      <c r="B147" s="37"/>
      <c r="C147" s="38"/>
      <c r="D147" s="188" t="s">
        <v>124</v>
      </c>
      <c r="E147" s="38"/>
      <c r="F147" s="189" t="s">
        <v>580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124</v>
      </c>
      <c r="AU147" s="19" t="s">
        <v>81</v>
      </c>
    </row>
    <row r="148" spans="1:65" s="2" customFormat="1" ht="39">
      <c r="A148" s="36"/>
      <c r="B148" s="37"/>
      <c r="C148" s="38"/>
      <c r="D148" s="193" t="s">
        <v>126</v>
      </c>
      <c r="E148" s="38"/>
      <c r="F148" s="194" t="s">
        <v>581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126</v>
      </c>
      <c r="AU148" s="19" t="s">
        <v>81</v>
      </c>
    </row>
    <row r="149" spans="1:65" s="2" customFormat="1" ht="24.2" customHeight="1">
      <c r="A149" s="36"/>
      <c r="B149" s="37"/>
      <c r="C149" s="175" t="s">
        <v>218</v>
      </c>
      <c r="D149" s="175" t="s">
        <v>117</v>
      </c>
      <c r="E149" s="176" t="s">
        <v>582</v>
      </c>
      <c r="F149" s="177" t="s">
        <v>220</v>
      </c>
      <c r="G149" s="178" t="s">
        <v>221</v>
      </c>
      <c r="H149" s="179">
        <v>67.686000000000007</v>
      </c>
      <c r="I149" s="180"/>
      <c r="J149" s="181">
        <f>ROUND(I149*H149,2)</f>
        <v>0</v>
      </c>
      <c r="K149" s="177" t="s">
        <v>121</v>
      </c>
      <c r="L149" s="41"/>
      <c r="M149" s="182" t="s">
        <v>19</v>
      </c>
      <c r="N149" s="183" t="s">
        <v>43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122</v>
      </c>
      <c r="AT149" s="186" t="s">
        <v>117</v>
      </c>
      <c r="AU149" s="186" t="s">
        <v>81</v>
      </c>
      <c r="AY149" s="19" t="s">
        <v>115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77</v>
      </c>
      <c r="BK149" s="187">
        <f>ROUND(I149*H149,2)</f>
        <v>0</v>
      </c>
      <c r="BL149" s="19" t="s">
        <v>122</v>
      </c>
      <c r="BM149" s="186" t="s">
        <v>583</v>
      </c>
    </row>
    <row r="150" spans="1:65" s="2" customFormat="1">
      <c r="A150" s="36"/>
      <c r="B150" s="37"/>
      <c r="C150" s="38"/>
      <c r="D150" s="188" t="s">
        <v>124</v>
      </c>
      <c r="E150" s="38"/>
      <c r="F150" s="189" t="s">
        <v>584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124</v>
      </c>
      <c r="AU150" s="19" t="s">
        <v>81</v>
      </c>
    </row>
    <row r="151" spans="1:65" s="2" customFormat="1" ht="39">
      <c r="A151" s="36"/>
      <c r="B151" s="37"/>
      <c r="C151" s="38"/>
      <c r="D151" s="193" t="s">
        <v>126</v>
      </c>
      <c r="E151" s="38"/>
      <c r="F151" s="194" t="s">
        <v>224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126</v>
      </c>
      <c r="AU151" s="19" t="s">
        <v>81</v>
      </c>
    </row>
    <row r="152" spans="1:65" s="2" customFormat="1" ht="24.2" customHeight="1">
      <c r="A152" s="36"/>
      <c r="B152" s="37"/>
      <c r="C152" s="175" t="s">
        <v>226</v>
      </c>
      <c r="D152" s="175" t="s">
        <v>117</v>
      </c>
      <c r="E152" s="176" t="s">
        <v>585</v>
      </c>
      <c r="F152" s="177" t="s">
        <v>586</v>
      </c>
      <c r="G152" s="178" t="s">
        <v>221</v>
      </c>
      <c r="H152" s="179">
        <v>54.771000000000001</v>
      </c>
      <c r="I152" s="180"/>
      <c r="J152" s="181">
        <f>ROUND(I152*H152,2)</f>
        <v>0</v>
      </c>
      <c r="K152" s="177" t="s">
        <v>121</v>
      </c>
      <c r="L152" s="41"/>
      <c r="M152" s="182" t="s">
        <v>19</v>
      </c>
      <c r="N152" s="183" t="s">
        <v>43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122</v>
      </c>
      <c r="AT152" s="186" t="s">
        <v>117</v>
      </c>
      <c r="AU152" s="186" t="s">
        <v>81</v>
      </c>
      <c r="AY152" s="19" t="s">
        <v>115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77</v>
      </c>
      <c r="BK152" s="187">
        <f>ROUND(I152*H152,2)</f>
        <v>0</v>
      </c>
      <c r="BL152" s="19" t="s">
        <v>122</v>
      </c>
      <c r="BM152" s="186" t="s">
        <v>587</v>
      </c>
    </row>
    <row r="153" spans="1:65" s="2" customFormat="1">
      <c r="A153" s="36"/>
      <c r="B153" s="37"/>
      <c r="C153" s="38"/>
      <c r="D153" s="188" t="s">
        <v>124</v>
      </c>
      <c r="E153" s="38"/>
      <c r="F153" s="189" t="s">
        <v>588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124</v>
      </c>
      <c r="AU153" s="19" t="s">
        <v>81</v>
      </c>
    </row>
    <row r="154" spans="1:65" s="2" customFormat="1" ht="39">
      <c r="A154" s="36"/>
      <c r="B154" s="37"/>
      <c r="C154" s="38"/>
      <c r="D154" s="193" t="s">
        <v>126</v>
      </c>
      <c r="E154" s="38"/>
      <c r="F154" s="194" t="s">
        <v>224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126</v>
      </c>
      <c r="AU154" s="19" t="s">
        <v>81</v>
      </c>
    </row>
    <row r="155" spans="1:65" s="13" customFormat="1">
      <c r="B155" s="195"/>
      <c r="C155" s="196"/>
      <c r="D155" s="193" t="s">
        <v>165</v>
      </c>
      <c r="E155" s="197" t="s">
        <v>19</v>
      </c>
      <c r="F155" s="198" t="s">
        <v>589</v>
      </c>
      <c r="G155" s="196"/>
      <c r="H155" s="199">
        <v>54.771000000000001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3" t="s">
        <v>81</v>
      </c>
      <c r="AW155" s="13" t="s">
        <v>31</v>
      </c>
      <c r="AX155" s="13" t="s">
        <v>77</v>
      </c>
      <c r="AY155" s="205" t="s">
        <v>115</v>
      </c>
    </row>
    <row r="156" spans="1:65" s="12" customFormat="1" ht="22.9" customHeight="1">
      <c r="B156" s="159"/>
      <c r="C156" s="160"/>
      <c r="D156" s="161" t="s">
        <v>71</v>
      </c>
      <c r="E156" s="173" t="s">
        <v>493</v>
      </c>
      <c r="F156" s="173" t="s">
        <v>494</v>
      </c>
      <c r="G156" s="160"/>
      <c r="H156" s="160"/>
      <c r="I156" s="163"/>
      <c r="J156" s="174">
        <f>BK156</f>
        <v>0</v>
      </c>
      <c r="K156" s="160"/>
      <c r="L156" s="165"/>
      <c r="M156" s="166"/>
      <c r="N156" s="167"/>
      <c r="O156" s="167"/>
      <c r="P156" s="168">
        <f>SUM(P157:P159)</f>
        <v>0</v>
      </c>
      <c r="Q156" s="167"/>
      <c r="R156" s="168">
        <f>SUM(R157:R159)</f>
        <v>0</v>
      </c>
      <c r="S156" s="167"/>
      <c r="T156" s="169">
        <f>SUM(T157:T159)</f>
        <v>0</v>
      </c>
      <c r="AR156" s="170" t="s">
        <v>77</v>
      </c>
      <c r="AT156" s="171" t="s">
        <v>71</v>
      </c>
      <c r="AU156" s="171" t="s">
        <v>77</v>
      </c>
      <c r="AY156" s="170" t="s">
        <v>115</v>
      </c>
      <c r="BK156" s="172">
        <f>SUM(BK157:BK159)</f>
        <v>0</v>
      </c>
    </row>
    <row r="157" spans="1:65" s="2" customFormat="1" ht="24.2" customHeight="1">
      <c r="A157" s="36"/>
      <c r="B157" s="37"/>
      <c r="C157" s="175" t="s">
        <v>238</v>
      </c>
      <c r="D157" s="175" t="s">
        <v>117</v>
      </c>
      <c r="E157" s="176" t="s">
        <v>590</v>
      </c>
      <c r="F157" s="177" t="s">
        <v>591</v>
      </c>
      <c r="G157" s="178" t="s">
        <v>221</v>
      </c>
      <c r="H157" s="179">
        <v>286.411</v>
      </c>
      <c r="I157" s="180"/>
      <c r="J157" s="181">
        <f>ROUND(I157*H157,2)</f>
        <v>0</v>
      </c>
      <c r="K157" s="177" t="s">
        <v>121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122</v>
      </c>
      <c r="AT157" s="186" t="s">
        <v>117</v>
      </c>
      <c r="AU157" s="186" t="s">
        <v>81</v>
      </c>
      <c r="AY157" s="19" t="s">
        <v>115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77</v>
      </c>
      <c r="BK157" s="187">
        <f>ROUND(I157*H157,2)</f>
        <v>0</v>
      </c>
      <c r="BL157" s="19" t="s">
        <v>122</v>
      </c>
      <c r="BM157" s="186" t="s">
        <v>592</v>
      </c>
    </row>
    <row r="158" spans="1:65" s="2" customFormat="1">
      <c r="A158" s="36"/>
      <c r="B158" s="37"/>
      <c r="C158" s="38"/>
      <c r="D158" s="188" t="s">
        <v>124</v>
      </c>
      <c r="E158" s="38"/>
      <c r="F158" s="189" t="s">
        <v>593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124</v>
      </c>
      <c r="AU158" s="19" t="s">
        <v>81</v>
      </c>
    </row>
    <row r="159" spans="1:65" s="2" customFormat="1" ht="29.25">
      <c r="A159" s="36"/>
      <c r="B159" s="37"/>
      <c r="C159" s="38"/>
      <c r="D159" s="193" t="s">
        <v>126</v>
      </c>
      <c r="E159" s="38"/>
      <c r="F159" s="194" t="s">
        <v>594</v>
      </c>
      <c r="G159" s="38"/>
      <c r="H159" s="38"/>
      <c r="I159" s="190"/>
      <c r="J159" s="38"/>
      <c r="K159" s="38"/>
      <c r="L159" s="41"/>
      <c r="M159" s="248"/>
      <c r="N159" s="249"/>
      <c r="O159" s="250"/>
      <c r="P159" s="250"/>
      <c r="Q159" s="250"/>
      <c r="R159" s="250"/>
      <c r="S159" s="250"/>
      <c r="T159" s="251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126</v>
      </c>
      <c r="AU159" s="19" t="s">
        <v>81</v>
      </c>
    </row>
    <row r="160" spans="1:65" s="2" customFormat="1" ht="6.95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iMlvhR1d/NvzYKPSsAU8mA2OXfeu1gySXe6uHkiC2FCURp/uV+KC7NNJ35opE4p4dYscTphoXFUt+fFVJeyVbA==" saltValue="UZpbNrPwLItHgbcHqXqx60ZfL5nIDwK3RKXyaLVnvOhfRwztitH3SX1GTmY2G76WoQplkfc5hrLWaiGQF0449w==" spinCount="100000" sheet="1" objects="1" scenarios="1" formatColumns="0" formatRows="0" autoFilter="0"/>
  <autoFilter ref="C84:K15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6" r:id="rId3"/>
    <hyperlink ref="F103" r:id="rId4"/>
    <hyperlink ref="F111" r:id="rId5"/>
    <hyperlink ref="F113" r:id="rId6"/>
    <hyperlink ref="F115" r:id="rId7"/>
    <hyperlink ref="F121" r:id="rId8"/>
    <hyperlink ref="F124" r:id="rId9"/>
    <hyperlink ref="F127" r:id="rId10"/>
    <hyperlink ref="F130" r:id="rId11"/>
    <hyperlink ref="F133" r:id="rId12"/>
    <hyperlink ref="F141" r:id="rId13"/>
    <hyperlink ref="F144" r:id="rId14"/>
    <hyperlink ref="F147" r:id="rId15"/>
    <hyperlink ref="F150" r:id="rId16"/>
    <hyperlink ref="F153" r:id="rId17"/>
    <hyperlink ref="F158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6" t="str">
        <f>'Rekapitulace stavby'!K6</f>
        <v>Prodloužení kanalizačního řádu a napojení RD od Ul.Lipová směr Huníkov, Česká Kamenice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7" t="s">
        <v>87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595</v>
      </c>
      <c r="F9" s="379"/>
      <c r="G9" s="379"/>
      <c r="H9" s="37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32</v>
      </c>
      <c r="E23" s="36"/>
      <c r="F23" s="36"/>
      <c r="G23" s="36"/>
      <c r="H23" s="36"/>
      <c r="I23" s="107" t="s">
        <v>26</v>
      </c>
      <c r="J23" s="109" t="s">
        <v>33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35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2" t="s">
        <v>19</v>
      </c>
      <c r="F27" s="382"/>
      <c r="G27" s="382"/>
      <c r="H27" s="38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ROUND((SUM(BE84:BE116)),  2)</f>
        <v>0</v>
      </c>
      <c r="G33" s="36"/>
      <c r="H33" s="36"/>
      <c r="I33" s="120">
        <v>0.21</v>
      </c>
      <c r="J33" s="119">
        <f>ROUND(((SUM(BE84:BE116))*I33),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ROUND((SUM(BF84:BF116)),  2)</f>
        <v>0</v>
      </c>
      <c r="G34" s="36"/>
      <c r="H34" s="36"/>
      <c r="I34" s="120">
        <v>0.15</v>
      </c>
      <c r="J34" s="119">
        <f>ROUND(((SUM(BF84:BF116))*I34),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ROUND((SUM(BG84:BG116)),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ROUND((SUM(BH84:BH116)),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ROUND((SUM(BI84:BI116)),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4" t="str">
        <f>E7</f>
        <v>Prodloužení kanalizačního řádu a napojení RD od Ul.Lipová směr Huníkov, Česká Kamenice</v>
      </c>
      <c r="F48" s="375"/>
      <c r="G48" s="375"/>
      <c r="H48" s="37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VRN - VRN</v>
      </c>
      <c r="F50" s="373"/>
      <c r="G50" s="373"/>
      <c r="H50" s="373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14. 5. 2021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>Ing. Kateřina Tumpachová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90</v>
      </c>
      <c r="D57" s="133"/>
      <c r="E57" s="133"/>
      <c r="F57" s="133"/>
      <c r="G57" s="133"/>
      <c r="H57" s="133"/>
      <c r="I57" s="133"/>
      <c r="J57" s="134" t="s">
        <v>91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5" customHeight="1">
      <c r="B60" s="136"/>
      <c r="C60" s="137"/>
      <c r="D60" s="138" t="s">
        <v>596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597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598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599</v>
      </c>
      <c r="E63" s="145"/>
      <c r="F63" s="145"/>
      <c r="G63" s="145"/>
      <c r="H63" s="145"/>
      <c r="I63" s="145"/>
      <c r="J63" s="146">
        <f>J103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600</v>
      </c>
      <c r="E64" s="145"/>
      <c r="F64" s="145"/>
      <c r="G64" s="145"/>
      <c r="H64" s="145"/>
      <c r="I64" s="145"/>
      <c r="J64" s="146">
        <f>J110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100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74" t="str">
        <f>E7</f>
        <v>Prodloužení kanalizačního řádu a napojení RD od Ul.Lipová směr Huníkov, Česká Kamenice</v>
      </c>
      <c r="F74" s="375"/>
      <c r="G74" s="375"/>
      <c r="H74" s="375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87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3" t="str">
        <f>E9</f>
        <v>VRN - VRN</v>
      </c>
      <c r="F76" s="373"/>
      <c r="G76" s="373"/>
      <c r="H76" s="37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14. 5. 2021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 xml:space="preserve"> </v>
      </c>
      <c r="G80" s="38"/>
      <c r="H80" s="38"/>
      <c r="I80" s="31" t="s">
        <v>30</v>
      </c>
      <c r="J80" s="34" t="str">
        <f>E21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28</v>
      </c>
      <c r="D81" s="38"/>
      <c r="E81" s="38"/>
      <c r="F81" s="29" t="str">
        <f>IF(E18="","",E18)</f>
        <v>Vyplň údaj</v>
      </c>
      <c r="G81" s="38"/>
      <c r="H81" s="38"/>
      <c r="I81" s="31" t="s">
        <v>32</v>
      </c>
      <c r="J81" s="34" t="str">
        <f>E24</f>
        <v>Ing. Kateřina Tumpachová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101</v>
      </c>
      <c r="D83" s="151" t="s">
        <v>57</v>
      </c>
      <c r="E83" s="151" t="s">
        <v>53</v>
      </c>
      <c r="F83" s="151" t="s">
        <v>54</v>
      </c>
      <c r="G83" s="151" t="s">
        <v>102</v>
      </c>
      <c r="H83" s="151" t="s">
        <v>103</v>
      </c>
      <c r="I83" s="151" t="s">
        <v>104</v>
      </c>
      <c r="J83" s="151" t="s">
        <v>91</v>
      </c>
      <c r="K83" s="152" t="s">
        <v>105</v>
      </c>
      <c r="L83" s="153"/>
      <c r="M83" s="70" t="s">
        <v>19</v>
      </c>
      <c r="N83" s="71" t="s">
        <v>42</v>
      </c>
      <c r="O83" s="71" t="s">
        <v>106</v>
      </c>
      <c r="P83" s="71" t="s">
        <v>107</v>
      </c>
      <c r="Q83" s="71" t="s">
        <v>108</v>
      </c>
      <c r="R83" s="71" t="s">
        <v>109</v>
      </c>
      <c r="S83" s="71" t="s">
        <v>110</v>
      </c>
      <c r="T83" s="72" t="s">
        <v>111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112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92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71</v>
      </c>
      <c r="E85" s="162" t="s">
        <v>84</v>
      </c>
      <c r="F85" s="162" t="s">
        <v>601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P86+P96+P103+P110</f>
        <v>0</v>
      </c>
      <c r="Q85" s="167"/>
      <c r="R85" s="168">
        <f>R86+R96+R103+R110</f>
        <v>0</v>
      </c>
      <c r="S85" s="167"/>
      <c r="T85" s="169">
        <f>T86+T96+T103+T110</f>
        <v>0</v>
      </c>
      <c r="AR85" s="170" t="s">
        <v>143</v>
      </c>
      <c r="AT85" s="171" t="s">
        <v>71</v>
      </c>
      <c r="AU85" s="171" t="s">
        <v>72</v>
      </c>
      <c r="AY85" s="170" t="s">
        <v>115</v>
      </c>
      <c r="BK85" s="172">
        <f>BK86+BK96+BK103+BK110</f>
        <v>0</v>
      </c>
    </row>
    <row r="86" spans="1:65" s="12" customFormat="1" ht="22.9" customHeight="1">
      <c r="B86" s="159"/>
      <c r="C86" s="160"/>
      <c r="D86" s="161" t="s">
        <v>71</v>
      </c>
      <c r="E86" s="173" t="s">
        <v>602</v>
      </c>
      <c r="F86" s="173" t="s">
        <v>603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SUM(P87:P95)</f>
        <v>0</v>
      </c>
      <c r="Q86" s="167"/>
      <c r="R86" s="168">
        <f>SUM(R87:R95)</f>
        <v>0</v>
      </c>
      <c r="S86" s="167"/>
      <c r="T86" s="169">
        <f>SUM(T87:T95)</f>
        <v>0</v>
      </c>
      <c r="AR86" s="170" t="s">
        <v>143</v>
      </c>
      <c r="AT86" s="171" t="s">
        <v>71</v>
      </c>
      <c r="AU86" s="171" t="s">
        <v>77</v>
      </c>
      <c r="AY86" s="170" t="s">
        <v>115</v>
      </c>
      <c r="BK86" s="172">
        <f>SUM(BK87:BK95)</f>
        <v>0</v>
      </c>
    </row>
    <row r="87" spans="1:65" s="2" customFormat="1" ht="16.5" customHeight="1">
      <c r="A87" s="36"/>
      <c r="B87" s="37"/>
      <c r="C87" s="175" t="s">
        <v>77</v>
      </c>
      <c r="D87" s="175" t="s">
        <v>117</v>
      </c>
      <c r="E87" s="176" t="s">
        <v>604</v>
      </c>
      <c r="F87" s="177" t="s">
        <v>605</v>
      </c>
      <c r="G87" s="178" t="s">
        <v>606</v>
      </c>
      <c r="H87" s="179">
        <v>1</v>
      </c>
      <c r="I87" s="180"/>
      <c r="J87" s="181">
        <f>ROUND(I87*H87,2)</f>
        <v>0</v>
      </c>
      <c r="K87" s="177" t="s">
        <v>121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607</v>
      </c>
      <c r="AT87" s="186" t="s">
        <v>117</v>
      </c>
      <c r="AU87" s="186" t="s">
        <v>81</v>
      </c>
      <c r="AY87" s="19" t="s">
        <v>115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77</v>
      </c>
      <c r="BK87" s="187">
        <f>ROUND(I87*H87,2)</f>
        <v>0</v>
      </c>
      <c r="BL87" s="19" t="s">
        <v>607</v>
      </c>
      <c r="BM87" s="186" t="s">
        <v>608</v>
      </c>
    </row>
    <row r="88" spans="1:65" s="2" customFormat="1">
      <c r="A88" s="36"/>
      <c r="B88" s="37"/>
      <c r="C88" s="38"/>
      <c r="D88" s="188" t="s">
        <v>124</v>
      </c>
      <c r="E88" s="38"/>
      <c r="F88" s="189" t="s">
        <v>609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124</v>
      </c>
      <c r="AU88" s="19" t="s">
        <v>81</v>
      </c>
    </row>
    <row r="89" spans="1:65" s="2" customFormat="1" ht="29.25">
      <c r="A89" s="36"/>
      <c r="B89" s="37"/>
      <c r="C89" s="38"/>
      <c r="D89" s="193" t="s">
        <v>126</v>
      </c>
      <c r="E89" s="38"/>
      <c r="F89" s="194" t="s">
        <v>610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126</v>
      </c>
      <c r="AU89" s="19" t="s">
        <v>81</v>
      </c>
    </row>
    <row r="90" spans="1:65" s="2" customFormat="1" ht="16.5" customHeight="1">
      <c r="A90" s="36"/>
      <c r="B90" s="37"/>
      <c r="C90" s="175" t="s">
        <v>81</v>
      </c>
      <c r="D90" s="175" t="s">
        <v>117</v>
      </c>
      <c r="E90" s="176" t="s">
        <v>611</v>
      </c>
      <c r="F90" s="177" t="s">
        <v>612</v>
      </c>
      <c r="G90" s="178" t="s">
        <v>606</v>
      </c>
      <c r="H90" s="179">
        <v>1</v>
      </c>
      <c r="I90" s="180"/>
      <c r="J90" s="181">
        <f>ROUND(I90*H90,2)</f>
        <v>0</v>
      </c>
      <c r="K90" s="177" t="s">
        <v>121</v>
      </c>
      <c r="L90" s="41"/>
      <c r="M90" s="182" t="s">
        <v>19</v>
      </c>
      <c r="N90" s="183" t="s">
        <v>43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607</v>
      </c>
      <c r="AT90" s="186" t="s">
        <v>117</v>
      </c>
      <c r="AU90" s="186" t="s">
        <v>81</v>
      </c>
      <c r="AY90" s="19" t="s">
        <v>115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77</v>
      </c>
      <c r="BK90" s="187">
        <f>ROUND(I90*H90,2)</f>
        <v>0</v>
      </c>
      <c r="BL90" s="19" t="s">
        <v>607</v>
      </c>
      <c r="BM90" s="186" t="s">
        <v>613</v>
      </c>
    </row>
    <row r="91" spans="1:65" s="2" customFormat="1">
      <c r="A91" s="36"/>
      <c r="B91" s="37"/>
      <c r="C91" s="38"/>
      <c r="D91" s="188" t="s">
        <v>124</v>
      </c>
      <c r="E91" s="38"/>
      <c r="F91" s="189" t="s">
        <v>614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124</v>
      </c>
      <c r="AU91" s="19" t="s">
        <v>81</v>
      </c>
    </row>
    <row r="92" spans="1:65" s="2" customFormat="1" ht="29.25">
      <c r="A92" s="36"/>
      <c r="B92" s="37"/>
      <c r="C92" s="38"/>
      <c r="D92" s="193" t="s">
        <v>126</v>
      </c>
      <c r="E92" s="38"/>
      <c r="F92" s="194" t="s">
        <v>615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126</v>
      </c>
      <c r="AU92" s="19" t="s">
        <v>81</v>
      </c>
    </row>
    <row r="93" spans="1:65" s="2" customFormat="1" ht="16.5" customHeight="1">
      <c r="A93" s="36"/>
      <c r="B93" s="37"/>
      <c r="C93" s="175" t="s">
        <v>134</v>
      </c>
      <c r="D93" s="175" t="s">
        <v>117</v>
      </c>
      <c r="E93" s="176" t="s">
        <v>616</v>
      </c>
      <c r="F93" s="177" t="s">
        <v>617</v>
      </c>
      <c r="G93" s="178" t="s">
        <v>606</v>
      </c>
      <c r="H93" s="179">
        <v>1</v>
      </c>
      <c r="I93" s="180"/>
      <c r="J93" s="181">
        <f>ROUND(I93*H93,2)</f>
        <v>0</v>
      </c>
      <c r="K93" s="177" t="s">
        <v>121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607</v>
      </c>
      <c r="AT93" s="186" t="s">
        <v>117</v>
      </c>
      <c r="AU93" s="186" t="s">
        <v>81</v>
      </c>
      <c r="AY93" s="19" t="s">
        <v>115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77</v>
      </c>
      <c r="BK93" s="187">
        <f>ROUND(I93*H93,2)</f>
        <v>0</v>
      </c>
      <c r="BL93" s="19" t="s">
        <v>607</v>
      </c>
      <c r="BM93" s="186" t="s">
        <v>618</v>
      </c>
    </row>
    <row r="94" spans="1:65" s="2" customFormat="1">
      <c r="A94" s="36"/>
      <c r="B94" s="37"/>
      <c r="C94" s="38"/>
      <c r="D94" s="188" t="s">
        <v>124</v>
      </c>
      <c r="E94" s="38"/>
      <c r="F94" s="189" t="s">
        <v>619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124</v>
      </c>
      <c r="AU94" s="19" t="s">
        <v>81</v>
      </c>
    </row>
    <row r="95" spans="1:65" s="2" customFormat="1" ht="29.25">
      <c r="A95" s="36"/>
      <c r="B95" s="37"/>
      <c r="C95" s="38"/>
      <c r="D95" s="193" t="s">
        <v>126</v>
      </c>
      <c r="E95" s="38"/>
      <c r="F95" s="194" t="s">
        <v>615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126</v>
      </c>
      <c r="AU95" s="19" t="s">
        <v>81</v>
      </c>
    </row>
    <row r="96" spans="1:65" s="12" customFormat="1" ht="22.9" customHeight="1">
      <c r="B96" s="159"/>
      <c r="C96" s="160"/>
      <c r="D96" s="161" t="s">
        <v>71</v>
      </c>
      <c r="E96" s="173" t="s">
        <v>620</v>
      </c>
      <c r="F96" s="173" t="s">
        <v>621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SUM(P97:P102)</f>
        <v>0</v>
      </c>
      <c r="Q96" s="167"/>
      <c r="R96" s="168">
        <f>SUM(R97:R102)</f>
        <v>0</v>
      </c>
      <c r="S96" s="167"/>
      <c r="T96" s="169">
        <f>SUM(T97:T102)</f>
        <v>0</v>
      </c>
      <c r="AR96" s="170" t="s">
        <v>143</v>
      </c>
      <c r="AT96" s="171" t="s">
        <v>71</v>
      </c>
      <c r="AU96" s="171" t="s">
        <v>77</v>
      </c>
      <c r="AY96" s="170" t="s">
        <v>115</v>
      </c>
      <c r="BK96" s="172">
        <f>SUM(BK97:BK102)</f>
        <v>0</v>
      </c>
    </row>
    <row r="97" spans="1:65" s="2" customFormat="1" ht="16.5" customHeight="1">
      <c r="A97" s="36"/>
      <c r="B97" s="37"/>
      <c r="C97" s="175" t="s">
        <v>122</v>
      </c>
      <c r="D97" s="175" t="s">
        <v>117</v>
      </c>
      <c r="E97" s="176" t="s">
        <v>622</v>
      </c>
      <c r="F97" s="177" t="s">
        <v>621</v>
      </c>
      <c r="G97" s="178" t="s">
        <v>606</v>
      </c>
      <c r="H97" s="179">
        <v>1</v>
      </c>
      <c r="I97" s="180"/>
      <c r="J97" s="181">
        <f>ROUND(I97*H97,2)</f>
        <v>0</v>
      </c>
      <c r="K97" s="177" t="s">
        <v>121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607</v>
      </c>
      <c r="AT97" s="186" t="s">
        <v>117</v>
      </c>
      <c r="AU97" s="186" t="s">
        <v>81</v>
      </c>
      <c r="AY97" s="19" t="s">
        <v>115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77</v>
      </c>
      <c r="BK97" s="187">
        <f>ROUND(I97*H97,2)</f>
        <v>0</v>
      </c>
      <c r="BL97" s="19" t="s">
        <v>607</v>
      </c>
      <c r="BM97" s="186" t="s">
        <v>623</v>
      </c>
    </row>
    <row r="98" spans="1:65" s="2" customFormat="1">
      <c r="A98" s="36"/>
      <c r="B98" s="37"/>
      <c r="C98" s="38"/>
      <c r="D98" s="188" t="s">
        <v>124</v>
      </c>
      <c r="E98" s="38"/>
      <c r="F98" s="189" t="s">
        <v>624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124</v>
      </c>
      <c r="AU98" s="19" t="s">
        <v>81</v>
      </c>
    </row>
    <row r="99" spans="1:65" s="2" customFormat="1" ht="29.25">
      <c r="A99" s="36"/>
      <c r="B99" s="37"/>
      <c r="C99" s="38"/>
      <c r="D99" s="193" t="s">
        <v>126</v>
      </c>
      <c r="E99" s="38"/>
      <c r="F99" s="194" t="s">
        <v>610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126</v>
      </c>
      <c r="AU99" s="19" t="s">
        <v>81</v>
      </c>
    </row>
    <row r="100" spans="1:65" s="2" customFormat="1" ht="16.5" customHeight="1">
      <c r="A100" s="36"/>
      <c r="B100" s="37"/>
      <c r="C100" s="175" t="s">
        <v>143</v>
      </c>
      <c r="D100" s="175" t="s">
        <v>117</v>
      </c>
      <c r="E100" s="176" t="s">
        <v>625</v>
      </c>
      <c r="F100" s="177" t="s">
        <v>626</v>
      </c>
      <c r="G100" s="178" t="s">
        <v>606</v>
      </c>
      <c r="H100" s="179">
        <v>2</v>
      </c>
      <c r="I100" s="180"/>
      <c r="J100" s="181">
        <f>ROUND(I100*H100,2)</f>
        <v>0</v>
      </c>
      <c r="K100" s="177" t="s">
        <v>121</v>
      </c>
      <c r="L100" s="41"/>
      <c r="M100" s="182" t="s">
        <v>19</v>
      </c>
      <c r="N100" s="183" t="s">
        <v>43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607</v>
      </c>
      <c r="AT100" s="186" t="s">
        <v>117</v>
      </c>
      <c r="AU100" s="186" t="s">
        <v>81</v>
      </c>
      <c r="AY100" s="19" t="s">
        <v>115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77</v>
      </c>
      <c r="BK100" s="187">
        <f>ROUND(I100*H100,2)</f>
        <v>0</v>
      </c>
      <c r="BL100" s="19" t="s">
        <v>607</v>
      </c>
      <c r="BM100" s="186" t="s">
        <v>627</v>
      </c>
    </row>
    <row r="101" spans="1:65" s="2" customFormat="1">
      <c r="A101" s="36"/>
      <c r="B101" s="37"/>
      <c r="C101" s="38"/>
      <c r="D101" s="188" t="s">
        <v>124</v>
      </c>
      <c r="E101" s="38"/>
      <c r="F101" s="189" t="s">
        <v>628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124</v>
      </c>
      <c r="AU101" s="19" t="s">
        <v>81</v>
      </c>
    </row>
    <row r="102" spans="1:65" s="2" customFormat="1" ht="29.25">
      <c r="A102" s="36"/>
      <c r="B102" s="37"/>
      <c r="C102" s="38"/>
      <c r="D102" s="193" t="s">
        <v>126</v>
      </c>
      <c r="E102" s="38"/>
      <c r="F102" s="194" t="s">
        <v>629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126</v>
      </c>
      <c r="AU102" s="19" t="s">
        <v>81</v>
      </c>
    </row>
    <row r="103" spans="1:65" s="12" customFormat="1" ht="22.9" customHeight="1">
      <c r="B103" s="159"/>
      <c r="C103" s="160"/>
      <c r="D103" s="161" t="s">
        <v>71</v>
      </c>
      <c r="E103" s="173" t="s">
        <v>630</v>
      </c>
      <c r="F103" s="173" t="s">
        <v>631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SUM(P104:P109)</f>
        <v>0</v>
      </c>
      <c r="Q103" s="167"/>
      <c r="R103" s="168">
        <f>SUM(R104:R109)</f>
        <v>0</v>
      </c>
      <c r="S103" s="167"/>
      <c r="T103" s="169">
        <f>SUM(T104:T109)</f>
        <v>0</v>
      </c>
      <c r="AR103" s="170" t="s">
        <v>143</v>
      </c>
      <c r="AT103" s="171" t="s">
        <v>71</v>
      </c>
      <c r="AU103" s="171" t="s">
        <v>77</v>
      </c>
      <c r="AY103" s="170" t="s">
        <v>115</v>
      </c>
      <c r="BK103" s="172">
        <f>SUM(BK104:BK109)</f>
        <v>0</v>
      </c>
    </row>
    <row r="104" spans="1:65" s="2" customFormat="1" ht="16.5" customHeight="1">
      <c r="A104" s="36"/>
      <c r="B104" s="37"/>
      <c r="C104" s="175" t="s">
        <v>148</v>
      </c>
      <c r="D104" s="175" t="s">
        <v>117</v>
      </c>
      <c r="E104" s="176" t="s">
        <v>632</v>
      </c>
      <c r="F104" s="177" t="s">
        <v>633</v>
      </c>
      <c r="G104" s="178" t="s">
        <v>606</v>
      </c>
      <c r="H104" s="179">
        <v>1</v>
      </c>
      <c r="I104" s="180"/>
      <c r="J104" s="181">
        <f>ROUND(I104*H104,2)</f>
        <v>0</v>
      </c>
      <c r="K104" s="177" t="s">
        <v>121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607</v>
      </c>
      <c r="AT104" s="186" t="s">
        <v>117</v>
      </c>
      <c r="AU104" s="186" t="s">
        <v>81</v>
      </c>
      <c r="AY104" s="19" t="s">
        <v>115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77</v>
      </c>
      <c r="BK104" s="187">
        <f>ROUND(I104*H104,2)</f>
        <v>0</v>
      </c>
      <c r="BL104" s="19" t="s">
        <v>607</v>
      </c>
      <c r="BM104" s="186" t="s">
        <v>634</v>
      </c>
    </row>
    <row r="105" spans="1:65" s="2" customFormat="1">
      <c r="A105" s="36"/>
      <c r="B105" s="37"/>
      <c r="C105" s="38"/>
      <c r="D105" s="188" t="s">
        <v>124</v>
      </c>
      <c r="E105" s="38"/>
      <c r="F105" s="189" t="s">
        <v>635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124</v>
      </c>
      <c r="AU105" s="19" t="s">
        <v>81</v>
      </c>
    </row>
    <row r="106" spans="1:65" s="2" customFormat="1" ht="29.25">
      <c r="A106" s="36"/>
      <c r="B106" s="37"/>
      <c r="C106" s="38"/>
      <c r="D106" s="193" t="s">
        <v>126</v>
      </c>
      <c r="E106" s="38"/>
      <c r="F106" s="194" t="s">
        <v>636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126</v>
      </c>
      <c r="AU106" s="19" t="s">
        <v>81</v>
      </c>
    </row>
    <row r="107" spans="1:65" s="2" customFormat="1" ht="16.5" customHeight="1">
      <c r="A107" s="36"/>
      <c r="B107" s="37"/>
      <c r="C107" s="175" t="s">
        <v>153</v>
      </c>
      <c r="D107" s="175" t="s">
        <v>117</v>
      </c>
      <c r="E107" s="176" t="s">
        <v>637</v>
      </c>
      <c r="F107" s="177" t="s">
        <v>638</v>
      </c>
      <c r="G107" s="178" t="s">
        <v>130</v>
      </c>
      <c r="H107" s="179">
        <v>2</v>
      </c>
      <c r="I107" s="180"/>
      <c r="J107" s="181">
        <f>ROUND(I107*H107,2)</f>
        <v>0</v>
      </c>
      <c r="K107" s="177" t="s">
        <v>121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607</v>
      </c>
      <c r="AT107" s="186" t="s">
        <v>117</v>
      </c>
      <c r="AU107" s="186" t="s">
        <v>81</v>
      </c>
      <c r="AY107" s="19" t="s">
        <v>115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77</v>
      </c>
      <c r="BK107" s="187">
        <f>ROUND(I107*H107,2)</f>
        <v>0</v>
      </c>
      <c r="BL107" s="19" t="s">
        <v>607</v>
      </c>
      <c r="BM107" s="186" t="s">
        <v>639</v>
      </c>
    </row>
    <row r="108" spans="1:65" s="2" customFormat="1">
      <c r="A108" s="36"/>
      <c r="B108" s="37"/>
      <c r="C108" s="38"/>
      <c r="D108" s="188" t="s">
        <v>124</v>
      </c>
      <c r="E108" s="38"/>
      <c r="F108" s="189" t="s">
        <v>640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124</v>
      </c>
      <c r="AU108" s="19" t="s">
        <v>81</v>
      </c>
    </row>
    <row r="109" spans="1:65" s="2" customFormat="1" ht="29.25">
      <c r="A109" s="36"/>
      <c r="B109" s="37"/>
      <c r="C109" s="38"/>
      <c r="D109" s="193" t="s">
        <v>126</v>
      </c>
      <c r="E109" s="38"/>
      <c r="F109" s="194" t="s">
        <v>636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126</v>
      </c>
      <c r="AU109" s="19" t="s">
        <v>81</v>
      </c>
    </row>
    <row r="110" spans="1:65" s="12" customFormat="1" ht="22.9" customHeight="1">
      <c r="B110" s="159"/>
      <c r="C110" s="160"/>
      <c r="D110" s="161" t="s">
        <v>71</v>
      </c>
      <c r="E110" s="173" t="s">
        <v>641</v>
      </c>
      <c r="F110" s="173" t="s">
        <v>642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SUM(P111:P116)</f>
        <v>0</v>
      </c>
      <c r="Q110" s="167"/>
      <c r="R110" s="168">
        <f>SUM(R111:R116)</f>
        <v>0</v>
      </c>
      <c r="S110" s="167"/>
      <c r="T110" s="169">
        <f>SUM(T111:T116)</f>
        <v>0</v>
      </c>
      <c r="AR110" s="170" t="s">
        <v>143</v>
      </c>
      <c r="AT110" s="171" t="s">
        <v>71</v>
      </c>
      <c r="AU110" s="171" t="s">
        <v>77</v>
      </c>
      <c r="AY110" s="170" t="s">
        <v>115</v>
      </c>
      <c r="BK110" s="172">
        <f>SUM(BK111:BK116)</f>
        <v>0</v>
      </c>
    </row>
    <row r="111" spans="1:65" s="2" customFormat="1" ht="16.5" customHeight="1">
      <c r="A111" s="36"/>
      <c r="B111" s="37"/>
      <c r="C111" s="175" t="s">
        <v>158</v>
      </c>
      <c r="D111" s="175" t="s">
        <v>117</v>
      </c>
      <c r="E111" s="176" t="s">
        <v>643</v>
      </c>
      <c r="F111" s="177" t="s">
        <v>644</v>
      </c>
      <c r="G111" s="178" t="s">
        <v>606</v>
      </c>
      <c r="H111" s="179">
        <v>1</v>
      </c>
      <c r="I111" s="180"/>
      <c r="J111" s="181">
        <f>ROUND(I111*H111,2)</f>
        <v>0</v>
      </c>
      <c r="K111" s="177" t="s">
        <v>121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607</v>
      </c>
      <c r="AT111" s="186" t="s">
        <v>117</v>
      </c>
      <c r="AU111" s="186" t="s">
        <v>81</v>
      </c>
      <c r="AY111" s="19" t="s">
        <v>115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77</v>
      </c>
      <c r="BK111" s="187">
        <f>ROUND(I111*H111,2)</f>
        <v>0</v>
      </c>
      <c r="BL111" s="19" t="s">
        <v>607</v>
      </c>
      <c r="BM111" s="186" t="s">
        <v>645</v>
      </c>
    </row>
    <row r="112" spans="1:65" s="2" customFormat="1">
      <c r="A112" s="36"/>
      <c r="B112" s="37"/>
      <c r="C112" s="38"/>
      <c r="D112" s="188" t="s">
        <v>124</v>
      </c>
      <c r="E112" s="38"/>
      <c r="F112" s="189" t="s">
        <v>646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124</v>
      </c>
      <c r="AU112" s="19" t="s">
        <v>81</v>
      </c>
    </row>
    <row r="113" spans="1:65" s="2" customFormat="1" ht="29.25">
      <c r="A113" s="36"/>
      <c r="B113" s="37"/>
      <c r="C113" s="38"/>
      <c r="D113" s="193" t="s">
        <v>126</v>
      </c>
      <c r="E113" s="38"/>
      <c r="F113" s="194" t="s">
        <v>647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126</v>
      </c>
      <c r="AU113" s="19" t="s">
        <v>81</v>
      </c>
    </row>
    <row r="114" spans="1:65" s="2" customFormat="1" ht="16.5" customHeight="1">
      <c r="A114" s="36"/>
      <c r="B114" s="37"/>
      <c r="C114" s="175" t="s">
        <v>172</v>
      </c>
      <c r="D114" s="175" t="s">
        <v>117</v>
      </c>
      <c r="E114" s="176" t="s">
        <v>648</v>
      </c>
      <c r="F114" s="177" t="s">
        <v>649</v>
      </c>
      <c r="G114" s="178" t="s">
        <v>606</v>
      </c>
      <c r="H114" s="179">
        <v>1</v>
      </c>
      <c r="I114" s="180"/>
      <c r="J114" s="181">
        <f>ROUND(I114*H114,2)</f>
        <v>0</v>
      </c>
      <c r="K114" s="177" t="s">
        <v>121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607</v>
      </c>
      <c r="AT114" s="186" t="s">
        <v>117</v>
      </c>
      <c r="AU114" s="186" t="s">
        <v>81</v>
      </c>
      <c r="AY114" s="19" t="s">
        <v>115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77</v>
      </c>
      <c r="BK114" s="187">
        <f>ROUND(I114*H114,2)</f>
        <v>0</v>
      </c>
      <c r="BL114" s="19" t="s">
        <v>607</v>
      </c>
      <c r="BM114" s="186" t="s">
        <v>650</v>
      </c>
    </row>
    <row r="115" spans="1:65" s="2" customFormat="1">
      <c r="A115" s="36"/>
      <c r="B115" s="37"/>
      <c r="C115" s="38"/>
      <c r="D115" s="188" t="s">
        <v>124</v>
      </c>
      <c r="E115" s="38"/>
      <c r="F115" s="189" t="s">
        <v>651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124</v>
      </c>
      <c r="AU115" s="19" t="s">
        <v>81</v>
      </c>
    </row>
    <row r="116" spans="1:65" s="2" customFormat="1" ht="29.25">
      <c r="A116" s="36"/>
      <c r="B116" s="37"/>
      <c r="C116" s="38"/>
      <c r="D116" s="193" t="s">
        <v>126</v>
      </c>
      <c r="E116" s="38"/>
      <c r="F116" s="194" t="s">
        <v>647</v>
      </c>
      <c r="G116" s="38"/>
      <c r="H116" s="38"/>
      <c r="I116" s="190"/>
      <c r="J116" s="38"/>
      <c r="K116" s="38"/>
      <c r="L116" s="41"/>
      <c r="M116" s="248"/>
      <c r="N116" s="249"/>
      <c r="O116" s="250"/>
      <c r="P116" s="250"/>
      <c r="Q116" s="250"/>
      <c r="R116" s="250"/>
      <c r="S116" s="250"/>
      <c r="T116" s="25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126</v>
      </c>
      <c r="AU116" s="19" t="s">
        <v>81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EzqNJrzPXnEleQRKMz60rByfmTef3nxH1YJYDwvd5H4wX/bRMGEEs3Pr7MmS+FNanbH7Wo8+gSSi021Pj+vSEQ==" saltValue="uF+4NAqtQJDsmiFvA1jxGahja6IF1VB9uzGm6mUoDI+UhQRnnok23rUfwJzu36OfgIZ2Nyqotsnh0h3+PNu8Ew==" spinCount="100000" sheet="1" objects="1" scenarios="1" formatColumns="0" formatRows="0" autoFilter="0"/>
  <autoFilter ref="C83:K11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8" r:id="rId4"/>
    <hyperlink ref="F101" r:id="rId5"/>
    <hyperlink ref="F105" r:id="rId6"/>
    <hyperlink ref="F108" r:id="rId7"/>
    <hyperlink ref="F112" r:id="rId8"/>
    <hyperlink ref="F115" r:id="rId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7" customFormat="1" ht="45" customHeight="1">
      <c r="B3" s="256"/>
      <c r="C3" s="384" t="s">
        <v>652</v>
      </c>
      <c r="D3" s="384"/>
      <c r="E3" s="384"/>
      <c r="F3" s="384"/>
      <c r="G3" s="384"/>
      <c r="H3" s="384"/>
      <c r="I3" s="384"/>
      <c r="J3" s="384"/>
      <c r="K3" s="257"/>
    </row>
    <row r="4" spans="2:11" s="1" customFormat="1" ht="25.5" customHeight="1">
      <c r="B4" s="258"/>
      <c r="C4" s="385" t="s">
        <v>653</v>
      </c>
      <c r="D4" s="385"/>
      <c r="E4" s="385"/>
      <c r="F4" s="385"/>
      <c r="G4" s="385"/>
      <c r="H4" s="385"/>
      <c r="I4" s="385"/>
      <c r="J4" s="385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83" t="s">
        <v>654</v>
      </c>
      <c r="D6" s="383"/>
      <c r="E6" s="383"/>
      <c r="F6" s="383"/>
      <c r="G6" s="383"/>
      <c r="H6" s="383"/>
      <c r="I6" s="383"/>
      <c r="J6" s="383"/>
      <c r="K6" s="259"/>
    </row>
    <row r="7" spans="2:11" s="1" customFormat="1" ht="15" customHeight="1">
      <c r="B7" s="262"/>
      <c r="C7" s="383" t="s">
        <v>655</v>
      </c>
      <c r="D7" s="383"/>
      <c r="E7" s="383"/>
      <c r="F7" s="383"/>
      <c r="G7" s="383"/>
      <c r="H7" s="383"/>
      <c r="I7" s="383"/>
      <c r="J7" s="383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83" t="s">
        <v>656</v>
      </c>
      <c r="D9" s="383"/>
      <c r="E9" s="383"/>
      <c r="F9" s="383"/>
      <c r="G9" s="383"/>
      <c r="H9" s="383"/>
      <c r="I9" s="383"/>
      <c r="J9" s="383"/>
      <c r="K9" s="259"/>
    </row>
    <row r="10" spans="2:11" s="1" customFormat="1" ht="15" customHeight="1">
      <c r="B10" s="262"/>
      <c r="C10" s="261"/>
      <c r="D10" s="383" t="s">
        <v>657</v>
      </c>
      <c r="E10" s="383"/>
      <c r="F10" s="383"/>
      <c r="G10" s="383"/>
      <c r="H10" s="383"/>
      <c r="I10" s="383"/>
      <c r="J10" s="383"/>
      <c r="K10" s="259"/>
    </row>
    <row r="11" spans="2:11" s="1" customFormat="1" ht="15" customHeight="1">
      <c r="B11" s="262"/>
      <c r="C11" s="263"/>
      <c r="D11" s="383" t="s">
        <v>658</v>
      </c>
      <c r="E11" s="383"/>
      <c r="F11" s="383"/>
      <c r="G11" s="383"/>
      <c r="H11" s="383"/>
      <c r="I11" s="383"/>
      <c r="J11" s="383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659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83" t="s">
        <v>660</v>
      </c>
      <c r="E15" s="383"/>
      <c r="F15" s="383"/>
      <c r="G15" s="383"/>
      <c r="H15" s="383"/>
      <c r="I15" s="383"/>
      <c r="J15" s="383"/>
      <c r="K15" s="259"/>
    </row>
    <row r="16" spans="2:11" s="1" customFormat="1" ht="15" customHeight="1">
      <c r="B16" s="262"/>
      <c r="C16" s="263"/>
      <c r="D16" s="383" t="s">
        <v>661</v>
      </c>
      <c r="E16" s="383"/>
      <c r="F16" s="383"/>
      <c r="G16" s="383"/>
      <c r="H16" s="383"/>
      <c r="I16" s="383"/>
      <c r="J16" s="383"/>
      <c r="K16" s="259"/>
    </row>
    <row r="17" spans="2:11" s="1" customFormat="1" ht="15" customHeight="1">
      <c r="B17" s="262"/>
      <c r="C17" s="263"/>
      <c r="D17" s="383" t="s">
        <v>662</v>
      </c>
      <c r="E17" s="383"/>
      <c r="F17" s="383"/>
      <c r="G17" s="383"/>
      <c r="H17" s="383"/>
      <c r="I17" s="383"/>
      <c r="J17" s="383"/>
      <c r="K17" s="259"/>
    </row>
    <row r="18" spans="2:11" s="1" customFormat="1" ht="15" customHeight="1">
      <c r="B18" s="262"/>
      <c r="C18" s="263"/>
      <c r="D18" s="263"/>
      <c r="E18" s="265" t="s">
        <v>79</v>
      </c>
      <c r="F18" s="383" t="s">
        <v>663</v>
      </c>
      <c r="G18" s="383"/>
      <c r="H18" s="383"/>
      <c r="I18" s="383"/>
      <c r="J18" s="383"/>
      <c r="K18" s="259"/>
    </row>
    <row r="19" spans="2:11" s="1" customFormat="1" ht="15" customHeight="1">
      <c r="B19" s="262"/>
      <c r="C19" s="263"/>
      <c r="D19" s="263"/>
      <c r="E19" s="265" t="s">
        <v>664</v>
      </c>
      <c r="F19" s="383" t="s">
        <v>665</v>
      </c>
      <c r="G19" s="383"/>
      <c r="H19" s="383"/>
      <c r="I19" s="383"/>
      <c r="J19" s="383"/>
      <c r="K19" s="259"/>
    </row>
    <row r="20" spans="2:11" s="1" customFormat="1" ht="15" customHeight="1">
      <c r="B20" s="262"/>
      <c r="C20" s="263"/>
      <c r="D20" s="263"/>
      <c r="E20" s="265" t="s">
        <v>666</v>
      </c>
      <c r="F20" s="383" t="s">
        <v>667</v>
      </c>
      <c r="G20" s="383"/>
      <c r="H20" s="383"/>
      <c r="I20" s="383"/>
      <c r="J20" s="383"/>
      <c r="K20" s="259"/>
    </row>
    <row r="21" spans="2:11" s="1" customFormat="1" ht="15" customHeight="1">
      <c r="B21" s="262"/>
      <c r="C21" s="263"/>
      <c r="D21" s="263"/>
      <c r="E21" s="265" t="s">
        <v>668</v>
      </c>
      <c r="F21" s="383" t="s">
        <v>669</v>
      </c>
      <c r="G21" s="383"/>
      <c r="H21" s="383"/>
      <c r="I21" s="383"/>
      <c r="J21" s="383"/>
      <c r="K21" s="259"/>
    </row>
    <row r="22" spans="2:11" s="1" customFormat="1" ht="15" customHeight="1">
      <c r="B22" s="262"/>
      <c r="C22" s="263"/>
      <c r="D22" s="263"/>
      <c r="E22" s="265" t="s">
        <v>670</v>
      </c>
      <c r="F22" s="383" t="s">
        <v>671</v>
      </c>
      <c r="G22" s="383"/>
      <c r="H22" s="383"/>
      <c r="I22" s="383"/>
      <c r="J22" s="383"/>
      <c r="K22" s="259"/>
    </row>
    <row r="23" spans="2:11" s="1" customFormat="1" ht="15" customHeight="1">
      <c r="B23" s="262"/>
      <c r="C23" s="263"/>
      <c r="D23" s="263"/>
      <c r="E23" s="265" t="s">
        <v>672</v>
      </c>
      <c r="F23" s="383" t="s">
        <v>673</v>
      </c>
      <c r="G23" s="383"/>
      <c r="H23" s="383"/>
      <c r="I23" s="383"/>
      <c r="J23" s="383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83" t="s">
        <v>674</v>
      </c>
      <c r="D25" s="383"/>
      <c r="E25" s="383"/>
      <c r="F25" s="383"/>
      <c r="G25" s="383"/>
      <c r="H25" s="383"/>
      <c r="I25" s="383"/>
      <c r="J25" s="383"/>
      <c r="K25" s="259"/>
    </row>
    <row r="26" spans="2:11" s="1" customFormat="1" ht="15" customHeight="1">
      <c r="B26" s="262"/>
      <c r="C26" s="383" t="s">
        <v>675</v>
      </c>
      <c r="D26" s="383"/>
      <c r="E26" s="383"/>
      <c r="F26" s="383"/>
      <c r="G26" s="383"/>
      <c r="H26" s="383"/>
      <c r="I26" s="383"/>
      <c r="J26" s="383"/>
      <c r="K26" s="259"/>
    </row>
    <row r="27" spans="2:11" s="1" customFormat="1" ht="15" customHeight="1">
      <c r="B27" s="262"/>
      <c r="C27" s="261"/>
      <c r="D27" s="383" t="s">
        <v>676</v>
      </c>
      <c r="E27" s="383"/>
      <c r="F27" s="383"/>
      <c r="G27" s="383"/>
      <c r="H27" s="383"/>
      <c r="I27" s="383"/>
      <c r="J27" s="383"/>
      <c r="K27" s="259"/>
    </row>
    <row r="28" spans="2:11" s="1" customFormat="1" ht="15" customHeight="1">
      <c r="B28" s="262"/>
      <c r="C28" s="263"/>
      <c r="D28" s="383" t="s">
        <v>677</v>
      </c>
      <c r="E28" s="383"/>
      <c r="F28" s="383"/>
      <c r="G28" s="383"/>
      <c r="H28" s="383"/>
      <c r="I28" s="383"/>
      <c r="J28" s="383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83" t="s">
        <v>678</v>
      </c>
      <c r="E30" s="383"/>
      <c r="F30" s="383"/>
      <c r="G30" s="383"/>
      <c r="H30" s="383"/>
      <c r="I30" s="383"/>
      <c r="J30" s="383"/>
      <c r="K30" s="259"/>
    </row>
    <row r="31" spans="2:11" s="1" customFormat="1" ht="15" customHeight="1">
      <c r="B31" s="262"/>
      <c r="C31" s="263"/>
      <c r="D31" s="383" t="s">
        <v>679</v>
      </c>
      <c r="E31" s="383"/>
      <c r="F31" s="383"/>
      <c r="G31" s="383"/>
      <c r="H31" s="383"/>
      <c r="I31" s="383"/>
      <c r="J31" s="383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83" t="s">
        <v>680</v>
      </c>
      <c r="E33" s="383"/>
      <c r="F33" s="383"/>
      <c r="G33" s="383"/>
      <c r="H33" s="383"/>
      <c r="I33" s="383"/>
      <c r="J33" s="383"/>
      <c r="K33" s="259"/>
    </row>
    <row r="34" spans="2:11" s="1" customFormat="1" ht="15" customHeight="1">
      <c r="B34" s="262"/>
      <c r="C34" s="263"/>
      <c r="D34" s="383" t="s">
        <v>681</v>
      </c>
      <c r="E34" s="383"/>
      <c r="F34" s="383"/>
      <c r="G34" s="383"/>
      <c r="H34" s="383"/>
      <c r="I34" s="383"/>
      <c r="J34" s="383"/>
      <c r="K34" s="259"/>
    </row>
    <row r="35" spans="2:11" s="1" customFormat="1" ht="15" customHeight="1">
      <c r="B35" s="262"/>
      <c r="C35" s="263"/>
      <c r="D35" s="383" t="s">
        <v>682</v>
      </c>
      <c r="E35" s="383"/>
      <c r="F35" s="383"/>
      <c r="G35" s="383"/>
      <c r="H35" s="383"/>
      <c r="I35" s="383"/>
      <c r="J35" s="383"/>
      <c r="K35" s="259"/>
    </row>
    <row r="36" spans="2:11" s="1" customFormat="1" ht="15" customHeight="1">
      <c r="B36" s="262"/>
      <c r="C36" s="263"/>
      <c r="D36" s="261"/>
      <c r="E36" s="264" t="s">
        <v>101</v>
      </c>
      <c r="F36" s="261"/>
      <c r="G36" s="383" t="s">
        <v>683</v>
      </c>
      <c r="H36" s="383"/>
      <c r="I36" s="383"/>
      <c r="J36" s="383"/>
      <c r="K36" s="259"/>
    </row>
    <row r="37" spans="2:11" s="1" customFormat="1" ht="30.75" customHeight="1">
      <c r="B37" s="262"/>
      <c r="C37" s="263"/>
      <c r="D37" s="261"/>
      <c r="E37" s="264" t="s">
        <v>684</v>
      </c>
      <c r="F37" s="261"/>
      <c r="G37" s="383" t="s">
        <v>685</v>
      </c>
      <c r="H37" s="383"/>
      <c r="I37" s="383"/>
      <c r="J37" s="383"/>
      <c r="K37" s="259"/>
    </row>
    <row r="38" spans="2:11" s="1" customFormat="1" ht="15" customHeight="1">
      <c r="B38" s="262"/>
      <c r="C38" s="263"/>
      <c r="D38" s="261"/>
      <c r="E38" s="264" t="s">
        <v>53</v>
      </c>
      <c r="F38" s="261"/>
      <c r="G38" s="383" t="s">
        <v>686</v>
      </c>
      <c r="H38" s="383"/>
      <c r="I38" s="383"/>
      <c r="J38" s="383"/>
      <c r="K38" s="259"/>
    </row>
    <row r="39" spans="2:11" s="1" customFormat="1" ht="15" customHeight="1">
      <c r="B39" s="262"/>
      <c r="C39" s="263"/>
      <c r="D39" s="261"/>
      <c r="E39" s="264" t="s">
        <v>54</v>
      </c>
      <c r="F39" s="261"/>
      <c r="G39" s="383" t="s">
        <v>687</v>
      </c>
      <c r="H39" s="383"/>
      <c r="I39" s="383"/>
      <c r="J39" s="383"/>
      <c r="K39" s="259"/>
    </row>
    <row r="40" spans="2:11" s="1" customFormat="1" ht="15" customHeight="1">
      <c r="B40" s="262"/>
      <c r="C40" s="263"/>
      <c r="D40" s="261"/>
      <c r="E40" s="264" t="s">
        <v>102</v>
      </c>
      <c r="F40" s="261"/>
      <c r="G40" s="383" t="s">
        <v>688</v>
      </c>
      <c r="H40" s="383"/>
      <c r="I40" s="383"/>
      <c r="J40" s="383"/>
      <c r="K40" s="259"/>
    </row>
    <row r="41" spans="2:11" s="1" customFormat="1" ht="15" customHeight="1">
      <c r="B41" s="262"/>
      <c r="C41" s="263"/>
      <c r="D41" s="261"/>
      <c r="E41" s="264" t="s">
        <v>103</v>
      </c>
      <c r="F41" s="261"/>
      <c r="G41" s="383" t="s">
        <v>689</v>
      </c>
      <c r="H41" s="383"/>
      <c r="I41" s="383"/>
      <c r="J41" s="383"/>
      <c r="K41" s="259"/>
    </row>
    <row r="42" spans="2:11" s="1" customFormat="1" ht="15" customHeight="1">
      <c r="B42" s="262"/>
      <c r="C42" s="263"/>
      <c r="D42" s="261"/>
      <c r="E42" s="264" t="s">
        <v>690</v>
      </c>
      <c r="F42" s="261"/>
      <c r="G42" s="383" t="s">
        <v>691</v>
      </c>
      <c r="H42" s="383"/>
      <c r="I42" s="383"/>
      <c r="J42" s="383"/>
      <c r="K42" s="259"/>
    </row>
    <row r="43" spans="2:11" s="1" customFormat="1" ht="15" customHeight="1">
      <c r="B43" s="262"/>
      <c r="C43" s="263"/>
      <c r="D43" s="261"/>
      <c r="E43" s="264"/>
      <c r="F43" s="261"/>
      <c r="G43" s="383" t="s">
        <v>692</v>
      </c>
      <c r="H43" s="383"/>
      <c r="I43" s="383"/>
      <c r="J43" s="383"/>
      <c r="K43" s="259"/>
    </row>
    <row r="44" spans="2:11" s="1" customFormat="1" ht="15" customHeight="1">
      <c r="B44" s="262"/>
      <c r="C44" s="263"/>
      <c r="D44" s="261"/>
      <c r="E44" s="264" t="s">
        <v>693</v>
      </c>
      <c r="F44" s="261"/>
      <c r="G44" s="383" t="s">
        <v>694</v>
      </c>
      <c r="H44" s="383"/>
      <c r="I44" s="383"/>
      <c r="J44" s="383"/>
      <c r="K44" s="259"/>
    </row>
    <row r="45" spans="2:11" s="1" customFormat="1" ht="15" customHeight="1">
      <c r="B45" s="262"/>
      <c r="C45" s="263"/>
      <c r="D45" s="261"/>
      <c r="E45" s="264" t="s">
        <v>105</v>
      </c>
      <c r="F45" s="261"/>
      <c r="G45" s="383" t="s">
        <v>695</v>
      </c>
      <c r="H45" s="383"/>
      <c r="I45" s="383"/>
      <c r="J45" s="383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83" t="s">
        <v>696</v>
      </c>
      <c r="E47" s="383"/>
      <c r="F47" s="383"/>
      <c r="G47" s="383"/>
      <c r="H47" s="383"/>
      <c r="I47" s="383"/>
      <c r="J47" s="383"/>
      <c r="K47" s="259"/>
    </row>
    <row r="48" spans="2:11" s="1" customFormat="1" ht="15" customHeight="1">
      <c r="B48" s="262"/>
      <c r="C48" s="263"/>
      <c r="D48" s="263"/>
      <c r="E48" s="383" t="s">
        <v>697</v>
      </c>
      <c r="F48" s="383"/>
      <c r="G48" s="383"/>
      <c r="H48" s="383"/>
      <c r="I48" s="383"/>
      <c r="J48" s="383"/>
      <c r="K48" s="259"/>
    </row>
    <row r="49" spans="2:11" s="1" customFormat="1" ht="15" customHeight="1">
      <c r="B49" s="262"/>
      <c r="C49" s="263"/>
      <c r="D49" s="263"/>
      <c r="E49" s="383" t="s">
        <v>698</v>
      </c>
      <c r="F49" s="383"/>
      <c r="G49" s="383"/>
      <c r="H49" s="383"/>
      <c r="I49" s="383"/>
      <c r="J49" s="383"/>
      <c r="K49" s="259"/>
    </row>
    <row r="50" spans="2:11" s="1" customFormat="1" ht="15" customHeight="1">
      <c r="B50" s="262"/>
      <c r="C50" s="263"/>
      <c r="D50" s="263"/>
      <c r="E50" s="383" t="s">
        <v>699</v>
      </c>
      <c r="F50" s="383"/>
      <c r="G50" s="383"/>
      <c r="H50" s="383"/>
      <c r="I50" s="383"/>
      <c r="J50" s="383"/>
      <c r="K50" s="259"/>
    </row>
    <row r="51" spans="2:11" s="1" customFormat="1" ht="15" customHeight="1">
      <c r="B51" s="262"/>
      <c r="C51" s="263"/>
      <c r="D51" s="383" t="s">
        <v>700</v>
      </c>
      <c r="E51" s="383"/>
      <c r="F51" s="383"/>
      <c r="G51" s="383"/>
      <c r="H51" s="383"/>
      <c r="I51" s="383"/>
      <c r="J51" s="383"/>
      <c r="K51" s="259"/>
    </row>
    <row r="52" spans="2:11" s="1" customFormat="1" ht="25.5" customHeight="1">
      <c r="B52" s="258"/>
      <c r="C52" s="385" t="s">
        <v>701</v>
      </c>
      <c r="D52" s="385"/>
      <c r="E52" s="385"/>
      <c r="F52" s="385"/>
      <c r="G52" s="385"/>
      <c r="H52" s="385"/>
      <c r="I52" s="385"/>
      <c r="J52" s="385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83" t="s">
        <v>702</v>
      </c>
      <c r="D54" s="383"/>
      <c r="E54" s="383"/>
      <c r="F54" s="383"/>
      <c r="G54" s="383"/>
      <c r="H54" s="383"/>
      <c r="I54" s="383"/>
      <c r="J54" s="383"/>
      <c r="K54" s="259"/>
    </row>
    <row r="55" spans="2:11" s="1" customFormat="1" ht="15" customHeight="1">
      <c r="B55" s="258"/>
      <c r="C55" s="383" t="s">
        <v>703</v>
      </c>
      <c r="D55" s="383"/>
      <c r="E55" s="383"/>
      <c r="F55" s="383"/>
      <c r="G55" s="383"/>
      <c r="H55" s="383"/>
      <c r="I55" s="383"/>
      <c r="J55" s="383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83" t="s">
        <v>704</v>
      </c>
      <c r="D57" s="383"/>
      <c r="E57" s="383"/>
      <c r="F57" s="383"/>
      <c r="G57" s="383"/>
      <c r="H57" s="383"/>
      <c r="I57" s="383"/>
      <c r="J57" s="383"/>
      <c r="K57" s="259"/>
    </row>
    <row r="58" spans="2:11" s="1" customFormat="1" ht="15" customHeight="1">
      <c r="B58" s="258"/>
      <c r="C58" s="263"/>
      <c r="D58" s="383" t="s">
        <v>705</v>
      </c>
      <c r="E58" s="383"/>
      <c r="F58" s="383"/>
      <c r="G58" s="383"/>
      <c r="H58" s="383"/>
      <c r="I58" s="383"/>
      <c r="J58" s="383"/>
      <c r="K58" s="259"/>
    </row>
    <row r="59" spans="2:11" s="1" customFormat="1" ht="15" customHeight="1">
      <c r="B59" s="258"/>
      <c r="C59" s="263"/>
      <c r="D59" s="383" t="s">
        <v>706</v>
      </c>
      <c r="E59" s="383"/>
      <c r="F59" s="383"/>
      <c r="G59" s="383"/>
      <c r="H59" s="383"/>
      <c r="I59" s="383"/>
      <c r="J59" s="383"/>
      <c r="K59" s="259"/>
    </row>
    <row r="60" spans="2:11" s="1" customFormat="1" ht="15" customHeight="1">
      <c r="B60" s="258"/>
      <c r="C60" s="263"/>
      <c r="D60" s="383" t="s">
        <v>707</v>
      </c>
      <c r="E60" s="383"/>
      <c r="F60" s="383"/>
      <c r="G60" s="383"/>
      <c r="H60" s="383"/>
      <c r="I60" s="383"/>
      <c r="J60" s="383"/>
      <c r="K60" s="259"/>
    </row>
    <row r="61" spans="2:11" s="1" customFormat="1" ht="15" customHeight="1">
      <c r="B61" s="258"/>
      <c r="C61" s="263"/>
      <c r="D61" s="383" t="s">
        <v>708</v>
      </c>
      <c r="E61" s="383"/>
      <c r="F61" s="383"/>
      <c r="G61" s="383"/>
      <c r="H61" s="383"/>
      <c r="I61" s="383"/>
      <c r="J61" s="383"/>
      <c r="K61" s="259"/>
    </row>
    <row r="62" spans="2:11" s="1" customFormat="1" ht="15" customHeight="1">
      <c r="B62" s="258"/>
      <c r="C62" s="263"/>
      <c r="D62" s="387" t="s">
        <v>709</v>
      </c>
      <c r="E62" s="387"/>
      <c r="F62" s="387"/>
      <c r="G62" s="387"/>
      <c r="H62" s="387"/>
      <c r="I62" s="387"/>
      <c r="J62" s="387"/>
      <c r="K62" s="259"/>
    </row>
    <row r="63" spans="2:11" s="1" customFormat="1" ht="15" customHeight="1">
      <c r="B63" s="258"/>
      <c r="C63" s="263"/>
      <c r="D63" s="383" t="s">
        <v>710</v>
      </c>
      <c r="E63" s="383"/>
      <c r="F63" s="383"/>
      <c r="G63" s="383"/>
      <c r="H63" s="383"/>
      <c r="I63" s="383"/>
      <c r="J63" s="383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83" t="s">
        <v>711</v>
      </c>
      <c r="E65" s="383"/>
      <c r="F65" s="383"/>
      <c r="G65" s="383"/>
      <c r="H65" s="383"/>
      <c r="I65" s="383"/>
      <c r="J65" s="383"/>
      <c r="K65" s="259"/>
    </row>
    <row r="66" spans="2:11" s="1" customFormat="1" ht="15" customHeight="1">
      <c r="B66" s="258"/>
      <c r="C66" s="263"/>
      <c r="D66" s="387" t="s">
        <v>712</v>
      </c>
      <c r="E66" s="387"/>
      <c r="F66" s="387"/>
      <c r="G66" s="387"/>
      <c r="H66" s="387"/>
      <c r="I66" s="387"/>
      <c r="J66" s="387"/>
      <c r="K66" s="259"/>
    </row>
    <row r="67" spans="2:11" s="1" customFormat="1" ht="15" customHeight="1">
      <c r="B67" s="258"/>
      <c r="C67" s="263"/>
      <c r="D67" s="383" t="s">
        <v>713</v>
      </c>
      <c r="E67" s="383"/>
      <c r="F67" s="383"/>
      <c r="G67" s="383"/>
      <c r="H67" s="383"/>
      <c r="I67" s="383"/>
      <c r="J67" s="383"/>
      <c r="K67" s="259"/>
    </row>
    <row r="68" spans="2:11" s="1" customFormat="1" ht="15" customHeight="1">
      <c r="B68" s="258"/>
      <c r="C68" s="263"/>
      <c r="D68" s="383" t="s">
        <v>714</v>
      </c>
      <c r="E68" s="383"/>
      <c r="F68" s="383"/>
      <c r="G68" s="383"/>
      <c r="H68" s="383"/>
      <c r="I68" s="383"/>
      <c r="J68" s="383"/>
      <c r="K68" s="259"/>
    </row>
    <row r="69" spans="2:11" s="1" customFormat="1" ht="15" customHeight="1">
      <c r="B69" s="258"/>
      <c r="C69" s="263"/>
      <c r="D69" s="383" t="s">
        <v>715</v>
      </c>
      <c r="E69" s="383"/>
      <c r="F69" s="383"/>
      <c r="G69" s="383"/>
      <c r="H69" s="383"/>
      <c r="I69" s="383"/>
      <c r="J69" s="383"/>
      <c r="K69" s="259"/>
    </row>
    <row r="70" spans="2:11" s="1" customFormat="1" ht="15" customHeight="1">
      <c r="B70" s="258"/>
      <c r="C70" s="263"/>
      <c r="D70" s="383" t="s">
        <v>716</v>
      </c>
      <c r="E70" s="383"/>
      <c r="F70" s="383"/>
      <c r="G70" s="383"/>
      <c r="H70" s="383"/>
      <c r="I70" s="383"/>
      <c r="J70" s="383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86" t="s">
        <v>717</v>
      </c>
      <c r="D75" s="386"/>
      <c r="E75" s="386"/>
      <c r="F75" s="386"/>
      <c r="G75" s="386"/>
      <c r="H75" s="386"/>
      <c r="I75" s="386"/>
      <c r="J75" s="386"/>
      <c r="K75" s="276"/>
    </row>
    <row r="76" spans="2:11" s="1" customFormat="1" ht="17.25" customHeight="1">
      <c r="B76" s="275"/>
      <c r="C76" s="277" t="s">
        <v>718</v>
      </c>
      <c r="D76" s="277"/>
      <c r="E76" s="277"/>
      <c r="F76" s="277" t="s">
        <v>719</v>
      </c>
      <c r="G76" s="278"/>
      <c r="H76" s="277" t="s">
        <v>54</v>
      </c>
      <c r="I76" s="277" t="s">
        <v>57</v>
      </c>
      <c r="J76" s="277" t="s">
        <v>720</v>
      </c>
      <c r="K76" s="276"/>
    </row>
    <row r="77" spans="2:11" s="1" customFormat="1" ht="17.25" customHeight="1">
      <c r="B77" s="275"/>
      <c r="C77" s="279" t="s">
        <v>721</v>
      </c>
      <c r="D77" s="279"/>
      <c r="E77" s="279"/>
      <c r="F77" s="280" t="s">
        <v>722</v>
      </c>
      <c r="G77" s="281"/>
      <c r="H77" s="279"/>
      <c r="I77" s="279"/>
      <c r="J77" s="279" t="s">
        <v>723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53</v>
      </c>
      <c r="D79" s="284"/>
      <c r="E79" s="284"/>
      <c r="F79" s="285" t="s">
        <v>724</v>
      </c>
      <c r="G79" s="286"/>
      <c r="H79" s="264" t="s">
        <v>725</v>
      </c>
      <c r="I79" s="264" t="s">
        <v>726</v>
      </c>
      <c r="J79" s="264">
        <v>20</v>
      </c>
      <c r="K79" s="276"/>
    </row>
    <row r="80" spans="2:11" s="1" customFormat="1" ht="15" customHeight="1">
      <c r="B80" s="275"/>
      <c r="C80" s="264" t="s">
        <v>727</v>
      </c>
      <c r="D80" s="264"/>
      <c r="E80" s="264"/>
      <c r="F80" s="285" t="s">
        <v>724</v>
      </c>
      <c r="G80" s="286"/>
      <c r="H80" s="264" t="s">
        <v>728</v>
      </c>
      <c r="I80" s="264" t="s">
        <v>726</v>
      </c>
      <c r="J80" s="264">
        <v>120</v>
      </c>
      <c r="K80" s="276"/>
    </row>
    <row r="81" spans="2:11" s="1" customFormat="1" ht="15" customHeight="1">
      <c r="B81" s="287"/>
      <c r="C81" s="264" t="s">
        <v>729</v>
      </c>
      <c r="D81" s="264"/>
      <c r="E81" s="264"/>
      <c r="F81" s="285" t="s">
        <v>730</v>
      </c>
      <c r="G81" s="286"/>
      <c r="H81" s="264" t="s">
        <v>731</v>
      </c>
      <c r="I81" s="264" t="s">
        <v>726</v>
      </c>
      <c r="J81" s="264">
        <v>50</v>
      </c>
      <c r="K81" s="276"/>
    </row>
    <row r="82" spans="2:11" s="1" customFormat="1" ht="15" customHeight="1">
      <c r="B82" s="287"/>
      <c r="C82" s="264" t="s">
        <v>732</v>
      </c>
      <c r="D82" s="264"/>
      <c r="E82" s="264"/>
      <c r="F82" s="285" t="s">
        <v>724</v>
      </c>
      <c r="G82" s="286"/>
      <c r="H82" s="264" t="s">
        <v>733</v>
      </c>
      <c r="I82" s="264" t="s">
        <v>734</v>
      </c>
      <c r="J82" s="264"/>
      <c r="K82" s="276"/>
    </row>
    <row r="83" spans="2:11" s="1" customFormat="1" ht="15" customHeight="1">
      <c r="B83" s="287"/>
      <c r="C83" s="288" t="s">
        <v>735</v>
      </c>
      <c r="D83" s="288"/>
      <c r="E83" s="288"/>
      <c r="F83" s="289" t="s">
        <v>730</v>
      </c>
      <c r="G83" s="288"/>
      <c r="H83" s="288" t="s">
        <v>736</v>
      </c>
      <c r="I83" s="288" t="s">
        <v>726</v>
      </c>
      <c r="J83" s="288">
        <v>15</v>
      </c>
      <c r="K83" s="276"/>
    </row>
    <row r="84" spans="2:11" s="1" customFormat="1" ht="15" customHeight="1">
      <c r="B84" s="287"/>
      <c r="C84" s="288" t="s">
        <v>737</v>
      </c>
      <c r="D84" s="288"/>
      <c r="E84" s="288"/>
      <c r="F84" s="289" t="s">
        <v>730</v>
      </c>
      <c r="G84" s="288"/>
      <c r="H84" s="288" t="s">
        <v>738</v>
      </c>
      <c r="I84" s="288" t="s">
        <v>726</v>
      </c>
      <c r="J84" s="288">
        <v>15</v>
      </c>
      <c r="K84" s="276"/>
    </row>
    <row r="85" spans="2:11" s="1" customFormat="1" ht="15" customHeight="1">
      <c r="B85" s="287"/>
      <c r="C85" s="288" t="s">
        <v>739</v>
      </c>
      <c r="D85" s="288"/>
      <c r="E85" s="288"/>
      <c r="F85" s="289" t="s">
        <v>730</v>
      </c>
      <c r="G85" s="288"/>
      <c r="H85" s="288" t="s">
        <v>740</v>
      </c>
      <c r="I85" s="288" t="s">
        <v>726</v>
      </c>
      <c r="J85" s="288">
        <v>20</v>
      </c>
      <c r="K85" s="276"/>
    </row>
    <row r="86" spans="2:11" s="1" customFormat="1" ht="15" customHeight="1">
      <c r="B86" s="287"/>
      <c r="C86" s="288" t="s">
        <v>741</v>
      </c>
      <c r="D86" s="288"/>
      <c r="E86" s="288"/>
      <c r="F86" s="289" t="s">
        <v>730</v>
      </c>
      <c r="G86" s="288"/>
      <c r="H86" s="288" t="s">
        <v>742</v>
      </c>
      <c r="I86" s="288" t="s">
        <v>726</v>
      </c>
      <c r="J86" s="288">
        <v>20</v>
      </c>
      <c r="K86" s="276"/>
    </row>
    <row r="87" spans="2:11" s="1" customFormat="1" ht="15" customHeight="1">
      <c r="B87" s="287"/>
      <c r="C87" s="264" t="s">
        <v>743</v>
      </c>
      <c r="D87" s="264"/>
      <c r="E87" s="264"/>
      <c r="F87" s="285" t="s">
        <v>730</v>
      </c>
      <c r="G87" s="286"/>
      <c r="H87" s="264" t="s">
        <v>744</v>
      </c>
      <c r="I87" s="264" t="s">
        <v>726</v>
      </c>
      <c r="J87" s="264">
        <v>50</v>
      </c>
      <c r="K87" s="276"/>
    </row>
    <row r="88" spans="2:11" s="1" customFormat="1" ht="15" customHeight="1">
      <c r="B88" s="287"/>
      <c r="C88" s="264" t="s">
        <v>745</v>
      </c>
      <c r="D88" s="264"/>
      <c r="E88" s="264"/>
      <c r="F88" s="285" t="s">
        <v>730</v>
      </c>
      <c r="G88" s="286"/>
      <c r="H88" s="264" t="s">
        <v>746</v>
      </c>
      <c r="I88" s="264" t="s">
        <v>726</v>
      </c>
      <c r="J88" s="264">
        <v>20</v>
      </c>
      <c r="K88" s="276"/>
    </row>
    <row r="89" spans="2:11" s="1" customFormat="1" ht="15" customHeight="1">
      <c r="B89" s="287"/>
      <c r="C89" s="264" t="s">
        <v>747</v>
      </c>
      <c r="D89" s="264"/>
      <c r="E89" s="264"/>
      <c r="F89" s="285" t="s">
        <v>730</v>
      </c>
      <c r="G89" s="286"/>
      <c r="H89" s="264" t="s">
        <v>748</v>
      </c>
      <c r="I89" s="264" t="s">
        <v>726</v>
      </c>
      <c r="J89" s="264">
        <v>20</v>
      </c>
      <c r="K89" s="276"/>
    </row>
    <row r="90" spans="2:11" s="1" customFormat="1" ht="15" customHeight="1">
      <c r="B90" s="287"/>
      <c r="C90" s="264" t="s">
        <v>749</v>
      </c>
      <c r="D90" s="264"/>
      <c r="E90" s="264"/>
      <c r="F90" s="285" t="s">
        <v>730</v>
      </c>
      <c r="G90" s="286"/>
      <c r="H90" s="264" t="s">
        <v>750</v>
      </c>
      <c r="I90" s="264" t="s">
        <v>726</v>
      </c>
      <c r="J90" s="264">
        <v>50</v>
      </c>
      <c r="K90" s="276"/>
    </row>
    <row r="91" spans="2:11" s="1" customFormat="1" ht="15" customHeight="1">
      <c r="B91" s="287"/>
      <c r="C91" s="264" t="s">
        <v>751</v>
      </c>
      <c r="D91" s="264"/>
      <c r="E91" s="264"/>
      <c r="F91" s="285" t="s">
        <v>730</v>
      </c>
      <c r="G91" s="286"/>
      <c r="H91" s="264" t="s">
        <v>751</v>
      </c>
      <c r="I91" s="264" t="s">
        <v>726</v>
      </c>
      <c r="J91" s="264">
        <v>50</v>
      </c>
      <c r="K91" s="276"/>
    </row>
    <row r="92" spans="2:11" s="1" customFormat="1" ht="15" customHeight="1">
      <c r="B92" s="287"/>
      <c r="C92" s="264" t="s">
        <v>752</v>
      </c>
      <c r="D92" s="264"/>
      <c r="E92" s="264"/>
      <c r="F92" s="285" t="s">
        <v>730</v>
      </c>
      <c r="G92" s="286"/>
      <c r="H92" s="264" t="s">
        <v>753</v>
      </c>
      <c r="I92" s="264" t="s">
        <v>726</v>
      </c>
      <c r="J92" s="264">
        <v>255</v>
      </c>
      <c r="K92" s="276"/>
    </row>
    <row r="93" spans="2:11" s="1" customFormat="1" ht="15" customHeight="1">
      <c r="B93" s="287"/>
      <c r="C93" s="264" t="s">
        <v>754</v>
      </c>
      <c r="D93" s="264"/>
      <c r="E93" s="264"/>
      <c r="F93" s="285" t="s">
        <v>724</v>
      </c>
      <c r="G93" s="286"/>
      <c r="H93" s="264" t="s">
        <v>755</v>
      </c>
      <c r="I93" s="264" t="s">
        <v>756</v>
      </c>
      <c r="J93" s="264"/>
      <c r="K93" s="276"/>
    </row>
    <row r="94" spans="2:11" s="1" customFormat="1" ht="15" customHeight="1">
      <c r="B94" s="287"/>
      <c r="C94" s="264" t="s">
        <v>757</v>
      </c>
      <c r="D94" s="264"/>
      <c r="E94" s="264"/>
      <c r="F94" s="285" t="s">
        <v>724</v>
      </c>
      <c r="G94" s="286"/>
      <c r="H94" s="264" t="s">
        <v>758</v>
      </c>
      <c r="I94" s="264" t="s">
        <v>759</v>
      </c>
      <c r="J94" s="264"/>
      <c r="K94" s="276"/>
    </row>
    <row r="95" spans="2:11" s="1" customFormat="1" ht="15" customHeight="1">
      <c r="B95" s="287"/>
      <c r="C95" s="264" t="s">
        <v>760</v>
      </c>
      <c r="D95" s="264"/>
      <c r="E95" s="264"/>
      <c r="F95" s="285" t="s">
        <v>724</v>
      </c>
      <c r="G95" s="286"/>
      <c r="H95" s="264" t="s">
        <v>760</v>
      </c>
      <c r="I95" s="264" t="s">
        <v>759</v>
      </c>
      <c r="J95" s="264"/>
      <c r="K95" s="276"/>
    </row>
    <row r="96" spans="2:11" s="1" customFormat="1" ht="15" customHeight="1">
      <c r="B96" s="287"/>
      <c r="C96" s="264" t="s">
        <v>38</v>
      </c>
      <c r="D96" s="264"/>
      <c r="E96" s="264"/>
      <c r="F96" s="285" t="s">
        <v>724</v>
      </c>
      <c r="G96" s="286"/>
      <c r="H96" s="264" t="s">
        <v>761</v>
      </c>
      <c r="I96" s="264" t="s">
        <v>759</v>
      </c>
      <c r="J96" s="264"/>
      <c r="K96" s="276"/>
    </row>
    <row r="97" spans="2:11" s="1" customFormat="1" ht="15" customHeight="1">
      <c r="B97" s="287"/>
      <c r="C97" s="264" t="s">
        <v>48</v>
      </c>
      <c r="D97" s="264"/>
      <c r="E97" s="264"/>
      <c r="F97" s="285" t="s">
        <v>724</v>
      </c>
      <c r="G97" s="286"/>
      <c r="H97" s="264" t="s">
        <v>762</v>
      </c>
      <c r="I97" s="264" t="s">
        <v>759</v>
      </c>
      <c r="J97" s="264"/>
      <c r="K97" s="276"/>
    </row>
    <row r="98" spans="2:11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86" t="s">
        <v>763</v>
      </c>
      <c r="D102" s="386"/>
      <c r="E102" s="386"/>
      <c r="F102" s="386"/>
      <c r="G102" s="386"/>
      <c r="H102" s="386"/>
      <c r="I102" s="386"/>
      <c r="J102" s="386"/>
      <c r="K102" s="276"/>
    </row>
    <row r="103" spans="2:11" s="1" customFormat="1" ht="17.25" customHeight="1">
      <c r="B103" s="275"/>
      <c r="C103" s="277" t="s">
        <v>718</v>
      </c>
      <c r="D103" s="277"/>
      <c r="E103" s="277"/>
      <c r="F103" s="277" t="s">
        <v>719</v>
      </c>
      <c r="G103" s="278"/>
      <c r="H103" s="277" t="s">
        <v>54</v>
      </c>
      <c r="I103" s="277" t="s">
        <v>57</v>
      </c>
      <c r="J103" s="277" t="s">
        <v>720</v>
      </c>
      <c r="K103" s="276"/>
    </row>
    <row r="104" spans="2:11" s="1" customFormat="1" ht="17.25" customHeight="1">
      <c r="B104" s="275"/>
      <c r="C104" s="279" t="s">
        <v>721</v>
      </c>
      <c r="D104" s="279"/>
      <c r="E104" s="279"/>
      <c r="F104" s="280" t="s">
        <v>722</v>
      </c>
      <c r="G104" s="281"/>
      <c r="H104" s="279"/>
      <c r="I104" s="279"/>
      <c r="J104" s="279" t="s">
        <v>723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>
      <c r="B106" s="275"/>
      <c r="C106" s="264" t="s">
        <v>53</v>
      </c>
      <c r="D106" s="284"/>
      <c r="E106" s="284"/>
      <c r="F106" s="285" t="s">
        <v>724</v>
      </c>
      <c r="G106" s="264"/>
      <c r="H106" s="264" t="s">
        <v>764</v>
      </c>
      <c r="I106" s="264" t="s">
        <v>726</v>
      </c>
      <c r="J106" s="264">
        <v>20</v>
      </c>
      <c r="K106" s="276"/>
    </row>
    <row r="107" spans="2:11" s="1" customFormat="1" ht="15" customHeight="1">
      <c r="B107" s="275"/>
      <c r="C107" s="264" t="s">
        <v>727</v>
      </c>
      <c r="D107" s="264"/>
      <c r="E107" s="264"/>
      <c r="F107" s="285" t="s">
        <v>724</v>
      </c>
      <c r="G107" s="264"/>
      <c r="H107" s="264" t="s">
        <v>764</v>
      </c>
      <c r="I107" s="264" t="s">
        <v>726</v>
      </c>
      <c r="J107" s="264">
        <v>120</v>
      </c>
      <c r="K107" s="276"/>
    </row>
    <row r="108" spans="2:11" s="1" customFormat="1" ht="15" customHeight="1">
      <c r="B108" s="287"/>
      <c r="C108" s="264" t="s">
        <v>729</v>
      </c>
      <c r="D108" s="264"/>
      <c r="E108" s="264"/>
      <c r="F108" s="285" t="s">
        <v>730</v>
      </c>
      <c r="G108" s="264"/>
      <c r="H108" s="264" t="s">
        <v>764</v>
      </c>
      <c r="I108" s="264" t="s">
        <v>726</v>
      </c>
      <c r="J108" s="264">
        <v>50</v>
      </c>
      <c r="K108" s="276"/>
    </row>
    <row r="109" spans="2:11" s="1" customFormat="1" ht="15" customHeight="1">
      <c r="B109" s="287"/>
      <c r="C109" s="264" t="s">
        <v>732</v>
      </c>
      <c r="D109" s="264"/>
      <c r="E109" s="264"/>
      <c r="F109" s="285" t="s">
        <v>724</v>
      </c>
      <c r="G109" s="264"/>
      <c r="H109" s="264" t="s">
        <v>764</v>
      </c>
      <c r="I109" s="264" t="s">
        <v>734</v>
      </c>
      <c r="J109" s="264"/>
      <c r="K109" s="276"/>
    </row>
    <row r="110" spans="2:11" s="1" customFormat="1" ht="15" customHeight="1">
      <c r="B110" s="287"/>
      <c r="C110" s="264" t="s">
        <v>743</v>
      </c>
      <c r="D110" s="264"/>
      <c r="E110" s="264"/>
      <c r="F110" s="285" t="s">
        <v>730</v>
      </c>
      <c r="G110" s="264"/>
      <c r="H110" s="264" t="s">
        <v>764</v>
      </c>
      <c r="I110" s="264" t="s">
        <v>726</v>
      </c>
      <c r="J110" s="264">
        <v>50</v>
      </c>
      <c r="K110" s="276"/>
    </row>
    <row r="111" spans="2:11" s="1" customFormat="1" ht="15" customHeight="1">
      <c r="B111" s="287"/>
      <c r="C111" s="264" t="s">
        <v>751</v>
      </c>
      <c r="D111" s="264"/>
      <c r="E111" s="264"/>
      <c r="F111" s="285" t="s">
        <v>730</v>
      </c>
      <c r="G111" s="264"/>
      <c r="H111" s="264" t="s">
        <v>764</v>
      </c>
      <c r="I111" s="264" t="s">
        <v>726</v>
      </c>
      <c r="J111" s="264">
        <v>50</v>
      </c>
      <c r="K111" s="276"/>
    </row>
    <row r="112" spans="2:11" s="1" customFormat="1" ht="15" customHeight="1">
      <c r="B112" s="287"/>
      <c r="C112" s="264" t="s">
        <v>749</v>
      </c>
      <c r="D112" s="264"/>
      <c r="E112" s="264"/>
      <c r="F112" s="285" t="s">
        <v>730</v>
      </c>
      <c r="G112" s="264"/>
      <c r="H112" s="264" t="s">
        <v>764</v>
      </c>
      <c r="I112" s="264" t="s">
        <v>726</v>
      </c>
      <c r="J112" s="264">
        <v>50</v>
      </c>
      <c r="K112" s="276"/>
    </row>
    <row r="113" spans="2:11" s="1" customFormat="1" ht="15" customHeight="1">
      <c r="B113" s="287"/>
      <c r="C113" s="264" t="s">
        <v>53</v>
      </c>
      <c r="D113" s="264"/>
      <c r="E113" s="264"/>
      <c r="F113" s="285" t="s">
        <v>724</v>
      </c>
      <c r="G113" s="264"/>
      <c r="H113" s="264" t="s">
        <v>765</v>
      </c>
      <c r="I113" s="264" t="s">
        <v>726</v>
      </c>
      <c r="J113" s="264">
        <v>20</v>
      </c>
      <c r="K113" s="276"/>
    </row>
    <row r="114" spans="2:11" s="1" customFormat="1" ht="15" customHeight="1">
      <c r="B114" s="287"/>
      <c r="C114" s="264" t="s">
        <v>766</v>
      </c>
      <c r="D114" s="264"/>
      <c r="E114" s="264"/>
      <c r="F114" s="285" t="s">
        <v>724</v>
      </c>
      <c r="G114" s="264"/>
      <c r="H114" s="264" t="s">
        <v>767</v>
      </c>
      <c r="I114" s="264" t="s">
        <v>726</v>
      </c>
      <c r="J114" s="264">
        <v>120</v>
      </c>
      <c r="K114" s="276"/>
    </row>
    <row r="115" spans="2:11" s="1" customFormat="1" ht="15" customHeight="1">
      <c r="B115" s="287"/>
      <c r="C115" s="264" t="s">
        <v>38</v>
      </c>
      <c r="D115" s="264"/>
      <c r="E115" s="264"/>
      <c r="F115" s="285" t="s">
        <v>724</v>
      </c>
      <c r="G115" s="264"/>
      <c r="H115" s="264" t="s">
        <v>768</v>
      </c>
      <c r="I115" s="264" t="s">
        <v>759</v>
      </c>
      <c r="J115" s="264"/>
      <c r="K115" s="276"/>
    </row>
    <row r="116" spans="2:11" s="1" customFormat="1" ht="15" customHeight="1">
      <c r="B116" s="287"/>
      <c r="C116" s="264" t="s">
        <v>48</v>
      </c>
      <c r="D116" s="264"/>
      <c r="E116" s="264"/>
      <c r="F116" s="285" t="s">
        <v>724</v>
      </c>
      <c r="G116" s="264"/>
      <c r="H116" s="264" t="s">
        <v>769</v>
      </c>
      <c r="I116" s="264" t="s">
        <v>759</v>
      </c>
      <c r="J116" s="264"/>
      <c r="K116" s="276"/>
    </row>
    <row r="117" spans="2:11" s="1" customFormat="1" ht="15" customHeight="1">
      <c r="B117" s="287"/>
      <c r="C117" s="264" t="s">
        <v>57</v>
      </c>
      <c r="D117" s="264"/>
      <c r="E117" s="264"/>
      <c r="F117" s="285" t="s">
        <v>724</v>
      </c>
      <c r="G117" s="264"/>
      <c r="H117" s="264" t="s">
        <v>770</v>
      </c>
      <c r="I117" s="264" t="s">
        <v>771</v>
      </c>
      <c r="J117" s="264"/>
      <c r="K117" s="276"/>
    </row>
    <row r="118" spans="2:11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84" t="s">
        <v>772</v>
      </c>
      <c r="D122" s="384"/>
      <c r="E122" s="384"/>
      <c r="F122" s="384"/>
      <c r="G122" s="384"/>
      <c r="H122" s="384"/>
      <c r="I122" s="384"/>
      <c r="J122" s="384"/>
      <c r="K122" s="304"/>
    </row>
    <row r="123" spans="2:11" s="1" customFormat="1" ht="17.25" customHeight="1">
      <c r="B123" s="305"/>
      <c r="C123" s="277" t="s">
        <v>718</v>
      </c>
      <c r="D123" s="277"/>
      <c r="E123" s="277"/>
      <c r="F123" s="277" t="s">
        <v>719</v>
      </c>
      <c r="G123" s="278"/>
      <c r="H123" s="277" t="s">
        <v>54</v>
      </c>
      <c r="I123" s="277" t="s">
        <v>57</v>
      </c>
      <c r="J123" s="277" t="s">
        <v>720</v>
      </c>
      <c r="K123" s="306"/>
    </row>
    <row r="124" spans="2:11" s="1" customFormat="1" ht="17.25" customHeight="1">
      <c r="B124" s="305"/>
      <c r="C124" s="279" t="s">
        <v>721</v>
      </c>
      <c r="D124" s="279"/>
      <c r="E124" s="279"/>
      <c r="F124" s="280" t="s">
        <v>722</v>
      </c>
      <c r="G124" s="281"/>
      <c r="H124" s="279"/>
      <c r="I124" s="279"/>
      <c r="J124" s="279" t="s">
        <v>723</v>
      </c>
      <c r="K124" s="306"/>
    </row>
    <row r="125" spans="2:11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>
      <c r="B126" s="307"/>
      <c r="C126" s="264" t="s">
        <v>727</v>
      </c>
      <c r="D126" s="284"/>
      <c r="E126" s="284"/>
      <c r="F126" s="285" t="s">
        <v>724</v>
      </c>
      <c r="G126" s="264"/>
      <c r="H126" s="264" t="s">
        <v>764</v>
      </c>
      <c r="I126" s="264" t="s">
        <v>726</v>
      </c>
      <c r="J126" s="264">
        <v>120</v>
      </c>
      <c r="K126" s="310"/>
    </row>
    <row r="127" spans="2:11" s="1" customFormat="1" ht="15" customHeight="1">
      <c r="B127" s="307"/>
      <c r="C127" s="264" t="s">
        <v>773</v>
      </c>
      <c r="D127" s="264"/>
      <c r="E127" s="264"/>
      <c r="F127" s="285" t="s">
        <v>724</v>
      </c>
      <c r="G127" s="264"/>
      <c r="H127" s="264" t="s">
        <v>774</v>
      </c>
      <c r="I127" s="264" t="s">
        <v>726</v>
      </c>
      <c r="J127" s="264" t="s">
        <v>775</v>
      </c>
      <c r="K127" s="310"/>
    </row>
    <row r="128" spans="2:11" s="1" customFormat="1" ht="15" customHeight="1">
      <c r="B128" s="307"/>
      <c r="C128" s="264" t="s">
        <v>672</v>
      </c>
      <c r="D128" s="264"/>
      <c r="E128" s="264"/>
      <c r="F128" s="285" t="s">
        <v>724</v>
      </c>
      <c r="G128" s="264"/>
      <c r="H128" s="264" t="s">
        <v>776</v>
      </c>
      <c r="I128" s="264" t="s">
        <v>726</v>
      </c>
      <c r="J128" s="264" t="s">
        <v>775</v>
      </c>
      <c r="K128" s="310"/>
    </row>
    <row r="129" spans="2:11" s="1" customFormat="1" ht="15" customHeight="1">
      <c r="B129" s="307"/>
      <c r="C129" s="264" t="s">
        <v>735</v>
      </c>
      <c r="D129" s="264"/>
      <c r="E129" s="264"/>
      <c r="F129" s="285" t="s">
        <v>730</v>
      </c>
      <c r="G129" s="264"/>
      <c r="H129" s="264" t="s">
        <v>736</v>
      </c>
      <c r="I129" s="264" t="s">
        <v>726</v>
      </c>
      <c r="J129" s="264">
        <v>15</v>
      </c>
      <c r="K129" s="310"/>
    </row>
    <row r="130" spans="2:11" s="1" customFormat="1" ht="15" customHeight="1">
      <c r="B130" s="307"/>
      <c r="C130" s="288" t="s">
        <v>737</v>
      </c>
      <c r="D130" s="288"/>
      <c r="E130" s="288"/>
      <c r="F130" s="289" t="s">
        <v>730</v>
      </c>
      <c r="G130" s="288"/>
      <c r="H130" s="288" t="s">
        <v>738</v>
      </c>
      <c r="I130" s="288" t="s">
        <v>726</v>
      </c>
      <c r="J130" s="288">
        <v>15</v>
      </c>
      <c r="K130" s="310"/>
    </row>
    <row r="131" spans="2:11" s="1" customFormat="1" ht="15" customHeight="1">
      <c r="B131" s="307"/>
      <c r="C131" s="288" t="s">
        <v>739</v>
      </c>
      <c r="D131" s="288"/>
      <c r="E131" s="288"/>
      <c r="F131" s="289" t="s">
        <v>730</v>
      </c>
      <c r="G131" s="288"/>
      <c r="H131" s="288" t="s">
        <v>740</v>
      </c>
      <c r="I131" s="288" t="s">
        <v>726</v>
      </c>
      <c r="J131" s="288">
        <v>20</v>
      </c>
      <c r="K131" s="310"/>
    </row>
    <row r="132" spans="2:11" s="1" customFormat="1" ht="15" customHeight="1">
      <c r="B132" s="307"/>
      <c r="C132" s="288" t="s">
        <v>741</v>
      </c>
      <c r="D132" s="288"/>
      <c r="E132" s="288"/>
      <c r="F132" s="289" t="s">
        <v>730</v>
      </c>
      <c r="G132" s="288"/>
      <c r="H132" s="288" t="s">
        <v>742</v>
      </c>
      <c r="I132" s="288" t="s">
        <v>726</v>
      </c>
      <c r="J132" s="288">
        <v>20</v>
      </c>
      <c r="K132" s="310"/>
    </row>
    <row r="133" spans="2:11" s="1" customFormat="1" ht="15" customHeight="1">
      <c r="B133" s="307"/>
      <c r="C133" s="264" t="s">
        <v>729</v>
      </c>
      <c r="D133" s="264"/>
      <c r="E133" s="264"/>
      <c r="F133" s="285" t="s">
        <v>730</v>
      </c>
      <c r="G133" s="264"/>
      <c r="H133" s="264" t="s">
        <v>764</v>
      </c>
      <c r="I133" s="264" t="s">
        <v>726</v>
      </c>
      <c r="J133" s="264">
        <v>50</v>
      </c>
      <c r="K133" s="310"/>
    </row>
    <row r="134" spans="2:11" s="1" customFormat="1" ht="15" customHeight="1">
      <c r="B134" s="307"/>
      <c r="C134" s="264" t="s">
        <v>743</v>
      </c>
      <c r="D134" s="264"/>
      <c r="E134" s="264"/>
      <c r="F134" s="285" t="s">
        <v>730</v>
      </c>
      <c r="G134" s="264"/>
      <c r="H134" s="264" t="s">
        <v>764</v>
      </c>
      <c r="I134" s="264" t="s">
        <v>726</v>
      </c>
      <c r="J134" s="264">
        <v>50</v>
      </c>
      <c r="K134" s="310"/>
    </row>
    <row r="135" spans="2:11" s="1" customFormat="1" ht="15" customHeight="1">
      <c r="B135" s="307"/>
      <c r="C135" s="264" t="s">
        <v>749</v>
      </c>
      <c r="D135" s="264"/>
      <c r="E135" s="264"/>
      <c r="F135" s="285" t="s">
        <v>730</v>
      </c>
      <c r="G135" s="264"/>
      <c r="H135" s="264" t="s">
        <v>764</v>
      </c>
      <c r="I135" s="264" t="s">
        <v>726</v>
      </c>
      <c r="J135" s="264">
        <v>50</v>
      </c>
      <c r="K135" s="310"/>
    </row>
    <row r="136" spans="2:11" s="1" customFormat="1" ht="15" customHeight="1">
      <c r="B136" s="307"/>
      <c r="C136" s="264" t="s">
        <v>751</v>
      </c>
      <c r="D136" s="264"/>
      <c r="E136" s="264"/>
      <c r="F136" s="285" t="s">
        <v>730</v>
      </c>
      <c r="G136" s="264"/>
      <c r="H136" s="264" t="s">
        <v>764</v>
      </c>
      <c r="I136" s="264" t="s">
        <v>726</v>
      </c>
      <c r="J136" s="264">
        <v>50</v>
      </c>
      <c r="K136" s="310"/>
    </row>
    <row r="137" spans="2:11" s="1" customFormat="1" ht="15" customHeight="1">
      <c r="B137" s="307"/>
      <c r="C137" s="264" t="s">
        <v>752</v>
      </c>
      <c r="D137" s="264"/>
      <c r="E137" s="264"/>
      <c r="F137" s="285" t="s">
        <v>730</v>
      </c>
      <c r="G137" s="264"/>
      <c r="H137" s="264" t="s">
        <v>777</v>
      </c>
      <c r="I137" s="264" t="s">
        <v>726</v>
      </c>
      <c r="J137" s="264">
        <v>255</v>
      </c>
      <c r="K137" s="310"/>
    </row>
    <row r="138" spans="2:11" s="1" customFormat="1" ht="15" customHeight="1">
      <c r="B138" s="307"/>
      <c r="C138" s="264" t="s">
        <v>754</v>
      </c>
      <c r="D138" s="264"/>
      <c r="E138" s="264"/>
      <c r="F138" s="285" t="s">
        <v>724</v>
      </c>
      <c r="G138" s="264"/>
      <c r="H138" s="264" t="s">
        <v>778</v>
      </c>
      <c r="I138" s="264" t="s">
        <v>756</v>
      </c>
      <c r="J138" s="264"/>
      <c r="K138" s="310"/>
    </row>
    <row r="139" spans="2:11" s="1" customFormat="1" ht="15" customHeight="1">
      <c r="B139" s="307"/>
      <c r="C139" s="264" t="s">
        <v>757</v>
      </c>
      <c r="D139" s="264"/>
      <c r="E139" s="264"/>
      <c r="F139" s="285" t="s">
        <v>724</v>
      </c>
      <c r="G139" s="264"/>
      <c r="H139" s="264" t="s">
        <v>779</v>
      </c>
      <c r="I139" s="264" t="s">
        <v>759</v>
      </c>
      <c r="J139" s="264"/>
      <c r="K139" s="310"/>
    </row>
    <row r="140" spans="2:11" s="1" customFormat="1" ht="15" customHeight="1">
      <c r="B140" s="307"/>
      <c r="C140" s="264" t="s">
        <v>760</v>
      </c>
      <c r="D140" s="264"/>
      <c r="E140" s="264"/>
      <c r="F140" s="285" t="s">
        <v>724</v>
      </c>
      <c r="G140" s="264"/>
      <c r="H140" s="264" t="s">
        <v>760</v>
      </c>
      <c r="I140" s="264" t="s">
        <v>759</v>
      </c>
      <c r="J140" s="264"/>
      <c r="K140" s="310"/>
    </row>
    <row r="141" spans="2:11" s="1" customFormat="1" ht="15" customHeight="1">
      <c r="B141" s="307"/>
      <c r="C141" s="264" t="s">
        <v>38</v>
      </c>
      <c r="D141" s="264"/>
      <c r="E141" s="264"/>
      <c r="F141" s="285" t="s">
        <v>724</v>
      </c>
      <c r="G141" s="264"/>
      <c r="H141" s="264" t="s">
        <v>780</v>
      </c>
      <c r="I141" s="264" t="s">
        <v>759</v>
      </c>
      <c r="J141" s="264"/>
      <c r="K141" s="310"/>
    </row>
    <row r="142" spans="2:11" s="1" customFormat="1" ht="15" customHeight="1">
      <c r="B142" s="307"/>
      <c r="C142" s="264" t="s">
        <v>781</v>
      </c>
      <c r="D142" s="264"/>
      <c r="E142" s="264"/>
      <c r="F142" s="285" t="s">
        <v>724</v>
      </c>
      <c r="G142" s="264"/>
      <c r="H142" s="264" t="s">
        <v>782</v>
      </c>
      <c r="I142" s="264" t="s">
        <v>759</v>
      </c>
      <c r="J142" s="264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86" t="s">
        <v>783</v>
      </c>
      <c r="D147" s="386"/>
      <c r="E147" s="386"/>
      <c r="F147" s="386"/>
      <c r="G147" s="386"/>
      <c r="H147" s="386"/>
      <c r="I147" s="386"/>
      <c r="J147" s="386"/>
      <c r="K147" s="276"/>
    </row>
    <row r="148" spans="2:11" s="1" customFormat="1" ht="17.25" customHeight="1">
      <c r="B148" s="275"/>
      <c r="C148" s="277" t="s">
        <v>718</v>
      </c>
      <c r="D148" s="277"/>
      <c r="E148" s="277"/>
      <c r="F148" s="277" t="s">
        <v>719</v>
      </c>
      <c r="G148" s="278"/>
      <c r="H148" s="277" t="s">
        <v>54</v>
      </c>
      <c r="I148" s="277" t="s">
        <v>57</v>
      </c>
      <c r="J148" s="277" t="s">
        <v>720</v>
      </c>
      <c r="K148" s="276"/>
    </row>
    <row r="149" spans="2:11" s="1" customFormat="1" ht="17.25" customHeight="1">
      <c r="B149" s="275"/>
      <c r="C149" s="279" t="s">
        <v>721</v>
      </c>
      <c r="D149" s="279"/>
      <c r="E149" s="279"/>
      <c r="F149" s="280" t="s">
        <v>722</v>
      </c>
      <c r="G149" s="281"/>
      <c r="H149" s="279"/>
      <c r="I149" s="279"/>
      <c r="J149" s="279" t="s">
        <v>723</v>
      </c>
      <c r="K149" s="276"/>
    </row>
    <row r="150" spans="2:11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>
      <c r="B151" s="287"/>
      <c r="C151" s="314" t="s">
        <v>727</v>
      </c>
      <c r="D151" s="264"/>
      <c r="E151" s="264"/>
      <c r="F151" s="315" t="s">
        <v>724</v>
      </c>
      <c r="G151" s="264"/>
      <c r="H151" s="314" t="s">
        <v>764</v>
      </c>
      <c r="I151" s="314" t="s">
        <v>726</v>
      </c>
      <c r="J151" s="314">
        <v>120</v>
      </c>
      <c r="K151" s="310"/>
    </row>
    <row r="152" spans="2:11" s="1" customFormat="1" ht="15" customHeight="1">
      <c r="B152" s="287"/>
      <c r="C152" s="314" t="s">
        <v>773</v>
      </c>
      <c r="D152" s="264"/>
      <c r="E152" s="264"/>
      <c r="F152" s="315" t="s">
        <v>724</v>
      </c>
      <c r="G152" s="264"/>
      <c r="H152" s="314" t="s">
        <v>784</v>
      </c>
      <c r="I152" s="314" t="s">
        <v>726</v>
      </c>
      <c r="J152" s="314" t="s">
        <v>775</v>
      </c>
      <c r="K152" s="310"/>
    </row>
    <row r="153" spans="2:11" s="1" customFormat="1" ht="15" customHeight="1">
      <c r="B153" s="287"/>
      <c r="C153" s="314" t="s">
        <v>672</v>
      </c>
      <c r="D153" s="264"/>
      <c r="E153" s="264"/>
      <c r="F153" s="315" t="s">
        <v>724</v>
      </c>
      <c r="G153" s="264"/>
      <c r="H153" s="314" t="s">
        <v>785</v>
      </c>
      <c r="I153" s="314" t="s">
        <v>726</v>
      </c>
      <c r="J153" s="314" t="s">
        <v>775</v>
      </c>
      <c r="K153" s="310"/>
    </row>
    <row r="154" spans="2:11" s="1" customFormat="1" ht="15" customHeight="1">
      <c r="B154" s="287"/>
      <c r="C154" s="314" t="s">
        <v>729</v>
      </c>
      <c r="D154" s="264"/>
      <c r="E154" s="264"/>
      <c r="F154" s="315" t="s">
        <v>730</v>
      </c>
      <c r="G154" s="264"/>
      <c r="H154" s="314" t="s">
        <v>764</v>
      </c>
      <c r="I154" s="314" t="s">
        <v>726</v>
      </c>
      <c r="J154" s="314">
        <v>50</v>
      </c>
      <c r="K154" s="310"/>
    </row>
    <row r="155" spans="2:11" s="1" customFormat="1" ht="15" customHeight="1">
      <c r="B155" s="287"/>
      <c r="C155" s="314" t="s">
        <v>732</v>
      </c>
      <c r="D155" s="264"/>
      <c r="E155" s="264"/>
      <c r="F155" s="315" t="s">
        <v>724</v>
      </c>
      <c r="G155" s="264"/>
      <c r="H155" s="314" t="s">
        <v>764</v>
      </c>
      <c r="I155" s="314" t="s">
        <v>734</v>
      </c>
      <c r="J155" s="314"/>
      <c r="K155" s="310"/>
    </row>
    <row r="156" spans="2:11" s="1" customFormat="1" ht="15" customHeight="1">
      <c r="B156" s="287"/>
      <c r="C156" s="314" t="s">
        <v>743</v>
      </c>
      <c r="D156" s="264"/>
      <c r="E156" s="264"/>
      <c r="F156" s="315" t="s">
        <v>730</v>
      </c>
      <c r="G156" s="264"/>
      <c r="H156" s="314" t="s">
        <v>764</v>
      </c>
      <c r="I156" s="314" t="s">
        <v>726</v>
      </c>
      <c r="J156" s="314">
        <v>50</v>
      </c>
      <c r="K156" s="310"/>
    </row>
    <row r="157" spans="2:11" s="1" customFormat="1" ht="15" customHeight="1">
      <c r="B157" s="287"/>
      <c r="C157" s="314" t="s">
        <v>751</v>
      </c>
      <c r="D157" s="264"/>
      <c r="E157" s="264"/>
      <c r="F157" s="315" t="s">
        <v>730</v>
      </c>
      <c r="G157" s="264"/>
      <c r="H157" s="314" t="s">
        <v>764</v>
      </c>
      <c r="I157" s="314" t="s">
        <v>726</v>
      </c>
      <c r="J157" s="314">
        <v>50</v>
      </c>
      <c r="K157" s="310"/>
    </row>
    <row r="158" spans="2:11" s="1" customFormat="1" ht="15" customHeight="1">
      <c r="B158" s="287"/>
      <c r="C158" s="314" t="s">
        <v>749</v>
      </c>
      <c r="D158" s="264"/>
      <c r="E158" s="264"/>
      <c r="F158" s="315" t="s">
        <v>730</v>
      </c>
      <c r="G158" s="264"/>
      <c r="H158" s="314" t="s">
        <v>764</v>
      </c>
      <c r="I158" s="314" t="s">
        <v>726</v>
      </c>
      <c r="J158" s="314">
        <v>50</v>
      </c>
      <c r="K158" s="310"/>
    </row>
    <row r="159" spans="2:11" s="1" customFormat="1" ht="15" customHeight="1">
      <c r="B159" s="287"/>
      <c r="C159" s="314" t="s">
        <v>90</v>
      </c>
      <c r="D159" s="264"/>
      <c r="E159" s="264"/>
      <c r="F159" s="315" t="s">
        <v>724</v>
      </c>
      <c r="G159" s="264"/>
      <c r="H159" s="314" t="s">
        <v>786</v>
      </c>
      <c r="I159" s="314" t="s">
        <v>726</v>
      </c>
      <c r="J159" s="314" t="s">
        <v>787</v>
      </c>
      <c r="K159" s="310"/>
    </row>
    <row r="160" spans="2:11" s="1" customFormat="1" ht="15" customHeight="1">
      <c r="B160" s="287"/>
      <c r="C160" s="314" t="s">
        <v>788</v>
      </c>
      <c r="D160" s="264"/>
      <c r="E160" s="264"/>
      <c r="F160" s="315" t="s">
        <v>724</v>
      </c>
      <c r="G160" s="264"/>
      <c r="H160" s="314" t="s">
        <v>789</v>
      </c>
      <c r="I160" s="314" t="s">
        <v>759</v>
      </c>
      <c r="J160" s="314"/>
      <c r="K160" s="310"/>
    </row>
    <row r="161" spans="2:1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pans="2:11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84" t="s">
        <v>790</v>
      </c>
      <c r="D165" s="384"/>
      <c r="E165" s="384"/>
      <c r="F165" s="384"/>
      <c r="G165" s="384"/>
      <c r="H165" s="384"/>
      <c r="I165" s="384"/>
      <c r="J165" s="384"/>
      <c r="K165" s="257"/>
    </row>
    <row r="166" spans="2:11" s="1" customFormat="1" ht="17.25" customHeight="1">
      <c r="B166" s="256"/>
      <c r="C166" s="277" t="s">
        <v>718</v>
      </c>
      <c r="D166" s="277"/>
      <c r="E166" s="277"/>
      <c r="F166" s="277" t="s">
        <v>719</v>
      </c>
      <c r="G166" s="319"/>
      <c r="H166" s="320" t="s">
        <v>54</v>
      </c>
      <c r="I166" s="320" t="s">
        <v>57</v>
      </c>
      <c r="J166" s="277" t="s">
        <v>720</v>
      </c>
      <c r="K166" s="257"/>
    </row>
    <row r="167" spans="2:11" s="1" customFormat="1" ht="17.25" customHeight="1">
      <c r="B167" s="258"/>
      <c r="C167" s="279" t="s">
        <v>721</v>
      </c>
      <c r="D167" s="279"/>
      <c r="E167" s="279"/>
      <c r="F167" s="280" t="s">
        <v>722</v>
      </c>
      <c r="G167" s="321"/>
      <c r="H167" s="322"/>
      <c r="I167" s="322"/>
      <c r="J167" s="279" t="s">
        <v>723</v>
      </c>
      <c r="K167" s="259"/>
    </row>
    <row r="168" spans="2:11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pans="2:11" s="1" customFormat="1" ht="15" customHeight="1">
      <c r="B169" s="287"/>
      <c r="C169" s="264" t="s">
        <v>727</v>
      </c>
      <c r="D169" s="264"/>
      <c r="E169" s="264"/>
      <c r="F169" s="285" t="s">
        <v>724</v>
      </c>
      <c r="G169" s="264"/>
      <c r="H169" s="264" t="s">
        <v>764</v>
      </c>
      <c r="I169" s="264" t="s">
        <v>726</v>
      </c>
      <c r="J169" s="264">
        <v>120</v>
      </c>
      <c r="K169" s="310"/>
    </row>
    <row r="170" spans="2:11" s="1" customFormat="1" ht="15" customHeight="1">
      <c r="B170" s="287"/>
      <c r="C170" s="264" t="s">
        <v>773</v>
      </c>
      <c r="D170" s="264"/>
      <c r="E170" s="264"/>
      <c r="F170" s="285" t="s">
        <v>724</v>
      </c>
      <c r="G170" s="264"/>
      <c r="H170" s="264" t="s">
        <v>774</v>
      </c>
      <c r="I170" s="264" t="s">
        <v>726</v>
      </c>
      <c r="J170" s="264" t="s">
        <v>775</v>
      </c>
      <c r="K170" s="310"/>
    </row>
    <row r="171" spans="2:11" s="1" customFormat="1" ht="15" customHeight="1">
      <c r="B171" s="287"/>
      <c r="C171" s="264" t="s">
        <v>672</v>
      </c>
      <c r="D171" s="264"/>
      <c r="E171" s="264"/>
      <c r="F171" s="285" t="s">
        <v>724</v>
      </c>
      <c r="G171" s="264"/>
      <c r="H171" s="264" t="s">
        <v>791</v>
      </c>
      <c r="I171" s="264" t="s">
        <v>726</v>
      </c>
      <c r="J171" s="264" t="s">
        <v>775</v>
      </c>
      <c r="K171" s="310"/>
    </row>
    <row r="172" spans="2:11" s="1" customFormat="1" ht="15" customHeight="1">
      <c r="B172" s="287"/>
      <c r="C172" s="264" t="s">
        <v>729</v>
      </c>
      <c r="D172" s="264"/>
      <c r="E172" s="264"/>
      <c r="F172" s="285" t="s">
        <v>730</v>
      </c>
      <c r="G172" s="264"/>
      <c r="H172" s="264" t="s">
        <v>791</v>
      </c>
      <c r="I172" s="264" t="s">
        <v>726</v>
      </c>
      <c r="J172" s="264">
        <v>50</v>
      </c>
      <c r="K172" s="310"/>
    </row>
    <row r="173" spans="2:11" s="1" customFormat="1" ht="15" customHeight="1">
      <c r="B173" s="287"/>
      <c r="C173" s="264" t="s">
        <v>732</v>
      </c>
      <c r="D173" s="264"/>
      <c r="E173" s="264"/>
      <c r="F173" s="285" t="s">
        <v>724</v>
      </c>
      <c r="G173" s="264"/>
      <c r="H173" s="264" t="s">
        <v>791</v>
      </c>
      <c r="I173" s="264" t="s">
        <v>734</v>
      </c>
      <c r="J173" s="264"/>
      <c r="K173" s="310"/>
    </row>
    <row r="174" spans="2:11" s="1" customFormat="1" ht="15" customHeight="1">
      <c r="B174" s="287"/>
      <c r="C174" s="264" t="s">
        <v>743</v>
      </c>
      <c r="D174" s="264"/>
      <c r="E174" s="264"/>
      <c r="F174" s="285" t="s">
        <v>730</v>
      </c>
      <c r="G174" s="264"/>
      <c r="H174" s="264" t="s">
        <v>791</v>
      </c>
      <c r="I174" s="264" t="s">
        <v>726</v>
      </c>
      <c r="J174" s="264">
        <v>50</v>
      </c>
      <c r="K174" s="310"/>
    </row>
    <row r="175" spans="2:11" s="1" customFormat="1" ht="15" customHeight="1">
      <c r="B175" s="287"/>
      <c r="C175" s="264" t="s">
        <v>751</v>
      </c>
      <c r="D175" s="264"/>
      <c r="E175" s="264"/>
      <c r="F175" s="285" t="s">
        <v>730</v>
      </c>
      <c r="G175" s="264"/>
      <c r="H175" s="264" t="s">
        <v>791</v>
      </c>
      <c r="I175" s="264" t="s">
        <v>726</v>
      </c>
      <c r="J175" s="264">
        <v>50</v>
      </c>
      <c r="K175" s="310"/>
    </row>
    <row r="176" spans="2:11" s="1" customFormat="1" ht="15" customHeight="1">
      <c r="B176" s="287"/>
      <c r="C176" s="264" t="s">
        <v>749</v>
      </c>
      <c r="D176" s="264"/>
      <c r="E176" s="264"/>
      <c r="F176" s="285" t="s">
        <v>730</v>
      </c>
      <c r="G176" s="264"/>
      <c r="H176" s="264" t="s">
        <v>791</v>
      </c>
      <c r="I176" s="264" t="s">
        <v>726</v>
      </c>
      <c r="J176" s="264">
        <v>50</v>
      </c>
      <c r="K176" s="310"/>
    </row>
    <row r="177" spans="2:11" s="1" customFormat="1" ht="15" customHeight="1">
      <c r="B177" s="287"/>
      <c r="C177" s="264" t="s">
        <v>101</v>
      </c>
      <c r="D177" s="264"/>
      <c r="E177" s="264"/>
      <c r="F177" s="285" t="s">
        <v>724</v>
      </c>
      <c r="G177" s="264"/>
      <c r="H177" s="264" t="s">
        <v>792</v>
      </c>
      <c r="I177" s="264" t="s">
        <v>793</v>
      </c>
      <c r="J177" s="264"/>
      <c r="K177" s="310"/>
    </row>
    <row r="178" spans="2:11" s="1" customFormat="1" ht="15" customHeight="1">
      <c r="B178" s="287"/>
      <c r="C178" s="264" t="s">
        <v>57</v>
      </c>
      <c r="D178" s="264"/>
      <c r="E178" s="264"/>
      <c r="F178" s="285" t="s">
        <v>724</v>
      </c>
      <c r="G178" s="264"/>
      <c r="H178" s="264" t="s">
        <v>794</v>
      </c>
      <c r="I178" s="264" t="s">
        <v>795</v>
      </c>
      <c r="J178" s="264">
        <v>1</v>
      </c>
      <c r="K178" s="310"/>
    </row>
    <row r="179" spans="2:11" s="1" customFormat="1" ht="15" customHeight="1">
      <c r="B179" s="287"/>
      <c r="C179" s="264" t="s">
        <v>53</v>
      </c>
      <c r="D179" s="264"/>
      <c r="E179" s="264"/>
      <c r="F179" s="285" t="s">
        <v>724</v>
      </c>
      <c r="G179" s="264"/>
      <c r="H179" s="264" t="s">
        <v>796</v>
      </c>
      <c r="I179" s="264" t="s">
        <v>726</v>
      </c>
      <c r="J179" s="264">
        <v>20</v>
      </c>
      <c r="K179" s="310"/>
    </row>
    <row r="180" spans="2:11" s="1" customFormat="1" ht="15" customHeight="1">
      <c r="B180" s="287"/>
      <c r="C180" s="264" t="s">
        <v>54</v>
      </c>
      <c r="D180" s="264"/>
      <c r="E180" s="264"/>
      <c r="F180" s="285" t="s">
        <v>724</v>
      </c>
      <c r="G180" s="264"/>
      <c r="H180" s="264" t="s">
        <v>797</v>
      </c>
      <c r="I180" s="264" t="s">
        <v>726</v>
      </c>
      <c r="J180" s="264">
        <v>255</v>
      </c>
      <c r="K180" s="310"/>
    </row>
    <row r="181" spans="2:11" s="1" customFormat="1" ht="15" customHeight="1">
      <c r="B181" s="287"/>
      <c r="C181" s="264" t="s">
        <v>102</v>
      </c>
      <c r="D181" s="264"/>
      <c r="E181" s="264"/>
      <c r="F181" s="285" t="s">
        <v>724</v>
      </c>
      <c r="G181" s="264"/>
      <c r="H181" s="264" t="s">
        <v>688</v>
      </c>
      <c r="I181" s="264" t="s">
        <v>726</v>
      </c>
      <c r="J181" s="264">
        <v>10</v>
      </c>
      <c r="K181" s="310"/>
    </row>
    <row r="182" spans="2:11" s="1" customFormat="1" ht="15" customHeight="1">
      <c r="B182" s="287"/>
      <c r="C182" s="264" t="s">
        <v>103</v>
      </c>
      <c r="D182" s="264"/>
      <c r="E182" s="264"/>
      <c r="F182" s="285" t="s">
        <v>724</v>
      </c>
      <c r="G182" s="264"/>
      <c r="H182" s="264" t="s">
        <v>798</v>
      </c>
      <c r="I182" s="264" t="s">
        <v>759</v>
      </c>
      <c r="J182" s="264"/>
      <c r="K182" s="310"/>
    </row>
    <row r="183" spans="2:11" s="1" customFormat="1" ht="15" customHeight="1">
      <c r="B183" s="287"/>
      <c r="C183" s="264" t="s">
        <v>799</v>
      </c>
      <c r="D183" s="264"/>
      <c r="E183" s="264"/>
      <c r="F183" s="285" t="s">
        <v>724</v>
      </c>
      <c r="G183" s="264"/>
      <c r="H183" s="264" t="s">
        <v>800</v>
      </c>
      <c r="I183" s="264" t="s">
        <v>759</v>
      </c>
      <c r="J183" s="264"/>
      <c r="K183" s="310"/>
    </row>
    <row r="184" spans="2:11" s="1" customFormat="1" ht="15" customHeight="1">
      <c r="B184" s="287"/>
      <c r="C184" s="264" t="s">
        <v>788</v>
      </c>
      <c r="D184" s="264"/>
      <c r="E184" s="264"/>
      <c r="F184" s="285" t="s">
        <v>724</v>
      </c>
      <c r="G184" s="264"/>
      <c r="H184" s="264" t="s">
        <v>801</v>
      </c>
      <c r="I184" s="264" t="s">
        <v>759</v>
      </c>
      <c r="J184" s="264"/>
      <c r="K184" s="310"/>
    </row>
    <row r="185" spans="2:11" s="1" customFormat="1" ht="15" customHeight="1">
      <c r="B185" s="287"/>
      <c r="C185" s="264" t="s">
        <v>105</v>
      </c>
      <c r="D185" s="264"/>
      <c r="E185" s="264"/>
      <c r="F185" s="285" t="s">
        <v>730</v>
      </c>
      <c r="G185" s="264"/>
      <c r="H185" s="264" t="s">
        <v>802</v>
      </c>
      <c r="I185" s="264" t="s">
        <v>726</v>
      </c>
      <c r="J185" s="264">
        <v>50</v>
      </c>
      <c r="K185" s="310"/>
    </row>
    <row r="186" spans="2:11" s="1" customFormat="1" ht="15" customHeight="1">
      <c r="B186" s="287"/>
      <c r="C186" s="264" t="s">
        <v>803</v>
      </c>
      <c r="D186" s="264"/>
      <c r="E186" s="264"/>
      <c r="F186" s="285" t="s">
        <v>730</v>
      </c>
      <c r="G186" s="264"/>
      <c r="H186" s="264" t="s">
        <v>804</v>
      </c>
      <c r="I186" s="264" t="s">
        <v>805</v>
      </c>
      <c r="J186" s="264"/>
      <c r="K186" s="310"/>
    </row>
    <row r="187" spans="2:11" s="1" customFormat="1" ht="15" customHeight="1">
      <c r="B187" s="287"/>
      <c r="C187" s="264" t="s">
        <v>806</v>
      </c>
      <c r="D187" s="264"/>
      <c r="E187" s="264"/>
      <c r="F187" s="285" t="s">
        <v>730</v>
      </c>
      <c r="G187" s="264"/>
      <c r="H187" s="264" t="s">
        <v>807</v>
      </c>
      <c r="I187" s="264" t="s">
        <v>805</v>
      </c>
      <c r="J187" s="264"/>
      <c r="K187" s="310"/>
    </row>
    <row r="188" spans="2:11" s="1" customFormat="1" ht="15" customHeight="1">
      <c r="B188" s="287"/>
      <c r="C188" s="264" t="s">
        <v>808</v>
      </c>
      <c r="D188" s="264"/>
      <c r="E188" s="264"/>
      <c r="F188" s="285" t="s">
        <v>730</v>
      </c>
      <c r="G188" s="264"/>
      <c r="H188" s="264" t="s">
        <v>809</v>
      </c>
      <c r="I188" s="264" t="s">
        <v>805</v>
      </c>
      <c r="J188" s="264"/>
      <c r="K188" s="310"/>
    </row>
    <row r="189" spans="2:11" s="1" customFormat="1" ht="15" customHeight="1">
      <c r="B189" s="287"/>
      <c r="C189" s="323" t="s">
        <v>810</v>
      </c>
      <c r="D189" s="264"/>
      <c r="E189" s="264"/>
      <c r="F189" s="285" t="s">
        <v>730</v>
      </c>
      <c r="G189" s="264"/>
      <c r="H189" s="264" t="s">
        <v>811</v>
      </c>
      <c r="I189" s="264" t="s">
        <v>812</v>
      </c>
      <c r="J189" s="324" t="s">
        <v>813</v>
      </c>
      <c r="K189" s="310"/>
    </row>
    <row r="190" spans="2:11" s="1" customFormat="1" ht="15" customHeight="1">
      <c r="B190" s="287"/>
      <c r="C190" s="323" t="s">
        <v>42</v>
      </c>
      <c r="D190" s="264"/>
      <c r="E190" s="264"/>
      <c r="F190" s="285" t="s">
        <v>724</v>
      </c>
      <c r="G190" s="264"/>
      <c r="H190" s="261" t="s">
        <v>814</v>
      </c>
      <c r="I190" s="264" t="s">
        <v>815</v>
      </c>
      <c r="J190" s="264"/>
      <c r="K190" s="310"/>
    </row>
    <row r="191" spans="2:11" s="1" customFormat="1" ht="15" customHeight="1">
      <c r="B191" s="287"/>
      <c r="C191" s="323" t="s">
        <v>816</v>
      </c>
      <c r="D191" s="264"/>
      <c r="E191" s="264"/>
      <c r="F191" s="285" t="s">
        <v>724</v>
      </c>
      <c r="G191" s="264"/>
      <c r="H191" s="264" t="s">
        <v>817</v>
      </c>
      <c r="I191" s="264" t="s">
        <v>759</v>
      </c>
      <c r="J191" s="264"/>
      <c r="K191" s="310"/>
    </row>
    <row r="192" spans="2:11" s="1" customFormat="1" ht="15" customHeight="1">
      <c r="B192" s="287"/>
      <c r="C192" s="323" t="s">
        <v>818</v>
      </c>
      <c r="D192" s="264"/>
      <c r="E192" s="264"/>
      <c r="F192" s="285" t="s">
        <v>724</v>
      </c>
      <c r="G192" s="264"/>
      <c r="H192" s="264" t="s">
        <v>819</v>
      </c>
      <c r="I192" s="264" t="s">
        <v>759</v>
      </c>
      <c r="J192" s="264"/>
      <c r="K192" s="310"/>
    </row>
    <row r="193" spans="2:11" s="1" customFormat="1" ht="15" customHeight="1">
      <c r="B193" s="287"/>
      <c r="C193" s="323" t="s">
        <v>820</v>
      </c>
      <c r="D193" s="264"/>
      <c r="E193" s="264"/>
      <c r="F193" s="285" t="s">
        <v>730</v>
      </c>
      <c r="G193" s="264"/>
      <c r="H193" s="264" t="s">
        <v>821</v>
      </c>
      <c r="I193" s="264" t="s">
        <v>759</v>
      </c>
      <c r="J193" s="264"/>
      <c r="K193" s="310"/>
    </row>
    <row r="194" spans="2:11" s="1" customFormat="1" ht="15" customHeight="1">
      <c r="B194" s="316"/>
      <c r="C194" s="325"/>
      <c r="D194" s="296"/>
      <c r="E194" s="296"/>
      <c r="F194" s="296"/>
      <c r="G194" s="296"/>
      <c r="H194" s="296"/>
      <c r="I194" s="296"/>
      <c r="J194" s="296"/>
      <c r="K194" s="317"/>
    </row>
    <row r="195" spans="2:11" s="1" customFormat="1" ht="18.75" customHeight="1">
      <c r="B195" s="298"/>
      <c r="C195" s="308"/>
      <c r="D195" s="308"/>
      <c r="E195" s="308"/>
      <c r="F195" s="318"/>
      <c r="G195" s="308"/>
      <c r="H195" s="308"/>
      <c r="I195" s="308"/>
      <c r="J195" s="308"/>
      <c r="K195" s="298"/>
    </row>
    <row r="196" spans="2:11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pans="2:11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pans="2:11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pans="2:11" s="1" customFormat="1" ht="21">
      <c r="B199" s="256"/>
      <c r="C199" s="384" t="s">
        <v>822</v>
      </c>
      <c r="D199" s="384"/>
      <c r="E199" s="384"/>
      <c r="F199" s="384"/>
      <c r="G199" s="384"/>
      <c r="H199" s="384"/>
      <c r="I199" s="384"/>
      <c r="J199" s="384"/>
      <c r="K199" s="257"/>
    </row>
    <row r="200" spans="2:11" s="1" customFormat="1" ht="25.5" customHeight="1">
      <c r="B200" s="256"/>
      <c r="C200" s="326" t="s">
        <v>823</v>
      </c>
      <c r="D200" s="326"/>
      <c r="E200" s="326"/>
      <c r="F200" s="326" t="s">
        <v>824</v>
      </c>
      <c r="G200" s="327"/>
      <c r="H200" s="390" t="s">
        <v>825</v>
      </c>
      <c r="I200" s="390"/>
      <c r="J200" s="390"/>
      <c r="K200" s="257"/>
    </row>
    <row r="201" spans="2:11" s="1" customFormat="1" ht="5.25" customHeight="1">
      <c r="B201" s="287"/>
      <c r="C201" s="282"/>
      <c r="D201" s="282"/>
      <c r="E201" s="282"/>
      <c r="F201" s="282"/>
      <c r="G201" s="308"/>
      <c r="H201" s="282"/>
      <c r="I201" s="282"/>
      <c r="J201" s="282"/>
      <c r="K201" s="310"/>
    </row>
    <row r="202" spans="2:11" s="1" customFormat="1" ht="15" customHeight="1">
      <c r="B202" s="287"/>
      <c r="C202" s="264" t="s">
        <v>815</v>
      </c>
      <c r="D202" s="264"/>
      <c r="E202" s="264"/>
      <c r="F202" s="285" t="s">
        <v>43</v>
      </c>
      <c r="G202" s="264"/>
      <c r="H202" s="389" t="s">
        <v>826</v>
      </c>
      <c r="I202" s="389"/>
      <c r="J202" s="389"/>
      <c r="K202" s="310"/>
    </row>
    <row r="203" spans="2:11" s="1" customFormat="1" ht="15" customHeight="1">
      <c r="B203" s="287"/>
      <c r="C203" s="264"/>
      <c r="D203" s="264"/>
      <c r="E203" s="264"/>
      <c r="F203" s="285" t="s">
        <v>44</v>
      </c>
      <c r="G203" s="264"/>
      <c r="H203" s="389" t="s">
        <v>827</v>
      </c>
      <c r="I203" s="389"/>
      <c r="J203" s="389"/>
      <c r="K203" s="310"/>
    </row>
    <row r="204" spans="2:11" s="1" customFormat="1" ht="15" customHeight="1">
      <c r="B204" s="287"/>
      <c r="C204" s="264"/>
      <c r="D204" s="264"/>
      <c r="E204" s="264"/>
      <c r="F204" s="285" t="s">
        <v>47</v>
      </c>
      <c r="G204" s="264"/>
      <c r="H204" s="389" t="s">
        <v>828</v>
      </c>
      <c r="I204" s="389"/>
      <c r="J204" s="389"/>
      <c r="K204" s="310"/>
    </row>
    <row r="205" spans="2:11" s="1" customFormat="1" ht="15" customHeight="1">
      <c r="B205" s="287"/>
      <c r="C205" s="264"/>
      <c r="D205" s="264"/>
      <c r="E205" s="264"/>
      <c r="F205" s="285" t="s">
        <v>45</v>
      </c>
      <c r="G205" s="264"/>
      <c r="H205" s="389" t="s">
        <v>829</v>
      </c>
      <c r="I205" s="389"/>
      <c r="J205" s="389"/>
      <c r="K205" s="310"/>
    </row>
    <row r="206" spans="2:11" s="1" customFormat="1" ht="15" customHeight="1">
      <c r="B206" s="287"/>
      <c r="C206" s="264"/>
      <c r="D206" s="264"/>
      <c r="E206" s="264"/>
      <c r="F206" s="285" t="s">
        <v>46</v>
      </c>
      <c r="G206" s="264"/>
      <c r="H206" s="389" t="s">
        <v>830</v>
      </c>
      <c r="I206" s="389"/>
      <c r="J206" s="389"/>
      <c r="K206" s="310"/>
    </row>
    <row r="207" spans="2:11" s="1" customFormat="1" ht="15" customHeight="1">
      <c r="B207" s="287"/>
      <c r="C207" s="264"/>
      <c r="D207" s="264"/>
      <c r="E207" s="264"/>
      <c r="F207" s="285"/>
      <c r="G207" s="264"/>
      <c r="H207" s="264"/>
      <c r="I207" s="264"/>
      <c r="J207" s="264"/>
      <c r="K207" s="310"/>
    </row>
    <row r="208" spans="2:11" s="1" customFormat="1" ht="15" customHeight="1">
      <c r="B208" s="287"/>
      <c r="C208" s="264" t="s">
        <v>771</v>
      </c>
      <c r="D208" s="264"/>
      <c r="E208" s="264"/>
      <c r="F208" s="285" t="s">
        <v>79</v>
      </c>
      <c r="G208" s="264"/>
      <c r="H208" s="389" t="s">
        <v>831</v>
      </c>
      <c r="I208" s="389"/>
      <c r="J208" s="389"/>
      <c r="K208" s="310"/>
    </row>
    <row r="209" spans="2:11" s="1" customFormat="1" ht="15" customHeight="1">
      <c r="B209" s="287"/>
      <c r="C209" s="264"/>
      <c r="D209" s="264"/>
      <c r="E209" s="264"/>
      <c r="F209" s="285" t="s">
        <v>666</v>
      </c>
      <c r="G209" s="264"/>
      <c r="H209" s="389" t="s">
        <v>667</v>
      </c>
      <c r="I209" s="389"/>
      <c r="J209" s="389"/>
      <c r="K209" s="310"/>
    </row>
    <row r="210" spans="2:11" s="1" customFormat="1" ht="15" customHeight="1">
      <c r="B210" s="287"/>
      <c r="C210" s="264"/>
      <c r="D210" s="264"/>
      <c r="E210" s="264"/>
      <c r="F210" s="285" t="s">
        <v>664</v>
      </c>
      <c r="G210" s="264"/>
      <c r="H210" s="389" t="s">
        <v>832</v>
      </c>
      <c r="I210" s="389"/>
      <c r="J210" s="389"/>
      <c r="K210" s="310"/>
    </row>
    <row r="211" spans="2:11" s="1" customFormat="1" ht="15" customHeight="1">
      <c r="B211" s="328"/>
      <c r="C211" s="264"/>
      <c r="D211" s="264"/>
      <c r="E211" s="264"/>
      <c r="F211" s="285" t="s">
        <v>668</v>
      </c>
      <c r="G211" s="323"/>
      <c r="H211" s="388" t="s">
        <v>669</v>
      </c>
      <c r="I211" s="388"/>
      <c r="J211" s="388"/>
      <c r="K211" s="329"/>
    </row>
    <row r="212" spans="2:11" s="1" customFormat="1" ht="15" customHeight="1">
      <c r="B212" s="328"/>
      <c r="C212" s="264"/>
      <c r="D212" s="264"/>
      <c r="E212" s="264"/>
      <c r="F212" s="285" t="s">
        <v>670</v>
      </c>
      <c r="G212" s="323"/>
      <c r="H212" s="388" t="s">
        <v>833</v>
      </c>
      <c r="I212" s="388"/>
      <c r="J212" s="388"/>
      <c r="K212" s="329"/>
    </row>
    <row r="213" spans="2:11" s="1" customFormat="1" ht="15" customHeight="1">
      <c r="B213" s="328"/>
      <c r="C213" s="264"/>
      <c r="D213" s="264"/>
      <c r="E213" s="264"/>
      <c r="F213" s="285"/>
      <c r="G213" s="323"/>
      <c r="H213" s="314"/>
      <c r="I213" s="314"/>
      <c r="J213" s="314"/>
      <c r="K213" s="329"/>
    </row>
    <row r="214" spans="2:11" s="1" customFormat="1" ht="15" customHeight="1">
      <c r="B214" s="328"/>
      <c r="C214" s="264" t="s">
        <v>795</v>
      </c>
      <c r="D214" s="264"/>
      <c r="E214" s="264"/>
      <c r="F214" s="285">
        <v>1</v>
      </c>
      <c r="G214" s="323"/>
      <c r="H214" s="388" t="s">
        <v>834</v>
      </c>
      <c r="I214" s="388"/>
      <c r="J214" s="388"/>
      <c r="K214" s="329"/>
    </row>
    <row r="215" spans="2:11" s="1" customFormat="1" ht="15" customHeight="1">
      <c r="B215" s="328"/>
      <c r="C215" s="264"/>
      <c r="D215" s="264"/>
      <c r="E215" s="264"/>
      <c r="F215" s="285">
        <v>2</v>
      </c>
      <c r="G215" s="323"/>
      <c r="H215" s="388" t="s">
        <v>835</v>
      </c>
      <c r="I215" s="388"/>
      <c r="J215" s="388"/>
      <c r="K215" s="329"/>
    </row>
    <row r="216" spans="2:11" s="1" customFormat="1" ht="15" customHeight="1">
      <c r="B216" s="328"/>
      <c r="C216" s="264"/>
      <c r="D216" s="264"/>
      <c r="E216" s="264"/>
      <c r="F216" s="285">
        <v>3</v>
      </c>
      <c r="G216" s="323"/>
      <c r="H216" s="388" t="s">
        <v>836</v>
      </c>
      <c r="I216" s="388"/>
      <c r="J216" s="388"/>
      <c r="K216" s="329"/>
    </row>
    <row r="217" spans="2:11" s="1" customFormat="1" ht="15" customHeight="1">
      <c r="B217" s="328"/>
      <c r="C217" s="264"/>
      <c r="D217" s="264"/>
      <c r="E217" s="264"/>
      <c r="F217" s="285">
        <v>4</v>
      </c>
      <c r="G217" s="323"/>
      <c r="H217" s="388" t="s">
        <v>837</v>
      </c>
      <c r="I217" s="388"/>
      <c r="J217" s="388"/>
      <c r="K217" s="329"/>
    </row>
    <row r="218" spans="2:11" s="1" customFormat="1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Prodloužení kanalizač...</vt:lpstr>
      <vt:lpstr>2 - bourání a oprava komu...</vt:lpstr>
      <vt:lpstr>VRN - VRN</vt:lpstr>
      <vt:lpstr>Pokyny pro vyplnění</vt:lpstr>
      <vt:lpstr>'1 - Prodloužení kanalizač...'!Názvy_tisku</vt:lpstr>
      <vt:lpstr>'2 - bourání a oprava komu...'!Názvy_tisku</vt:lpstr>
      <vt:lpstr>'Rekapitulace stavby'!Názvy_tisku</vt:lpstr>
      <vt:lpstr>'VRN - VRN'!Názvy_tisku</vt:lpstr>
      <vt:lpstr>'1 - Prodloužení kanalizač...'!Oblast_tisku</vt:lpstr>
      <vt:lpstr>'2 - bourání a oprava komu...'!Oblast_tisku</vt:lpstr>
      <vt:lpstr>'Pokyny pro vyplnění'!Oblast_tisku</vt:lpstr>
      <vt:lpstr>'Rekapitulace stavby'!Oblast_tisku</vt:lpstr>
      <vt:lpstr>'VRN - VRN'!Oblast_tisku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Káťa</dc:creator>
  <cp:lastModifiedBy>Tomáš Bartoň</cp:lastModifiedBy>
  <dcterms:created xsi:type="dcterms:W3CDTF">2021-09-23T08:56:04Z</dcterms:created>
  <dcterms:modified xsi:type="dcterms:W3CDTF">2021-10-15T10:30:01Z</dcterms:modified>
</cp:coreProperties>
</file>