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78 - Zateplení objektu b..." sheetId="2" r:id="rId2"/>
    <sheet name="Pokyny pro vyplnění" sheetId="3" r:id="rId3"/>
  </sheets>
  <definedNames>
    <definedName name="_xlnm.Print_Area" localSheetId="0">'Rekapitulace stavby'!$D$4:$AO$36,'Rekapitulace stavby'!$C$42:$AQ$56</definedName>
    <definedName name="_xlnm.Print_Titles" localSheetId="0">'Rekapitulace stavby'!$52:$52</definedName>
    <definedName name="_xlnm._FilterDatabase" localSheetId="1" hidden="1">'078 - Zateplení objektu b...'!$C$99:$K$650</definedName>
    <definedName name="_xlnm.Print_Area" localSheetId="1">'078 - Zateplení objektu b...'!$C$4:$J$37,'078 - Zateplení objektu b...'!$C$43:$J$83,'078 - Zateplení objektu b...'!$C$89:$K$650</definedName>
    <definedName name="_xlnm.Print_Titles" localSheetId="1">'078 - Zateplení objektu b...'!$99:$99</definedName>
    <definedName name="_xlnm.Print_Area" localSheetId="2">'Pokyny pro vyplnění'!$B$2:$K$71,'Pokyny pro vyplnění'!$B$74:$K$118,'Pokyny pro vyplnění'!$B$121:$K$190,'Pokyny pro vyplnění'!$B$198:$K$218</definedName>
  </definedNames>
  <calcPr/>
</workbook>
</file>

<file path=xl/calcChain.xml><?xml version="1.0" encoding="utf-8"?>
<calcChain xmlns="http://schemas.openxmlformats.org/spreadsheetml/2006/main">
  <c i="2" r="J35"/>
  <c r="J34"/>
  <c i="1" r="AY55"/>
  <c i="2" r="J33"/>
  <c i="1" r="AX55"/>
  <c i="2" r="BI650"/>
  <c r="BH650"/>
  <c r="BG650"/>
  <c r="BE650"/>
  <c r="T650"/>
  <c r="T649"/>
  <c r="R650"/>
  <c r="R649"/>
  <c r="P650"/>
  <c r="P649"/>
  <c r="BK650"/>
  <c r="BK649"/>
  <c r="J649"/>
  <c r="J650"/>
  <c r="BF650"/>
  <c r="J82"/>
  <c r="BI648"/>
  <c r="BH648"/>
  <c r="BG648"/>
  <c r="BE648"/>
  <c r="T648"/>
  <c r="T647"/>
  <c r="R648"/>
  <c r="R647"/>
  <c r="P648"/>
  <c r="P647"/>
  <c r="BK648"/>
  <c r="BK647"/>
  <c r="J647"/>
  <c r="J648"/>
  <c r="BF648"/>
  <c r="J81"/>
  <c r="BI646"/>
  <c r="BH646"/>
  <c r="BG646"/>
  <c r="BE646"/>
  <c r="T646"/>
  <c r="T645"/>
  <c r="T644"/>
  <c r="R646"/>
  <c r="R645"/>
  <c r="R644"/>
  <c r="P646"/>
  <c r="P645"/>
  <c r="P644"/>
  <c r="BK646"/>
  <c r="BK645"/>
  <c r="J645"/>
  <c r="BK644"/>
  <c r="J644"/>
  <c r="J646"/>
  <c r="BF646"/>
  <c r="J80"/>
  <c r="J79"/>
  <c r="BI643"/>
  <c r="BH643"/>
  <c r="BG643"/>
  <c r="BE643"/>
  <c r="T643"/>
  <c r="R643"/>
  <c r="P643"/>
  <c r="BK643"/>
  <c r="J643"/>
  <c r="BF643"/>
  <c r="BI642"/>
  <c r="BH642"/>
  <c r="BG642"/>
  <c r="BE642"/>
  <c r="T642"/>
  <c r="R642"/>
  <c r="P642"/>
  <c r="BK642"/>
  <c r="J642"/>
  <c r="BF642"/>
  <c r="BI641"/>
  <c r="BH641"/>
  <c r="BG641"/>
  <c r="BE641"/>
  <c r="T641"/>
  <c r="R641"/>
  <c r="P641"/>
  <c r="BK641"/>
  <c r="J641"/>
  <c r="BF641"/>
  <c r="BI640"/>
  <c r="BH640"/>
  <c r="BG640"/>
  <c r="BE640"/>
  <c r="T640"/>
  <c r="R640"/>
  <c r="P640"/>
  <c r="BK640"/>
  <c r="J640"/>
  <c r="BF640"/>
  <c r="BI638"/>
  <c r="BH638"/>
  <c r="BG638"/>
  <c r="BE638"/>
  <c r="T638"/>
  <c r="T637"/>
  <c r="R638"/>
  <c r="R637"/>
  <c r="P638"/>
  <c r="P637"/>
  <c r="BK638"/>
  <c r="BK637"/>
  <c r="J637"/>
  <c r="J638"/>
  <c r="BF638"/>
  <c r="J78"/>
  <c r="BI635"/>
  <c r="BH635"/>
  <c r="BG635"/>
  <c r="BE635"/>
  <c r="T635"/>
  <c r="R635"/>
  <c r="P635"/>
  <c r="BK635"/>
  <c r="J635"/>
  <c r="BF635"/>
  <c r="BI634"/>
  <c r="BH634"/>
  <c r="BG634"/>
  <c r="BE634"/>
  <c r="T634"/>
  <c r="R634"/>
  <c r="P634"/>
  <c r="BK634"/>
  <c r="J634"/>
  <c r="BF634"/>
  <c r="BI631"/>
  <c r="BH631"/>
  <c r="BG631"/>
  <c r="BE631"/>
  <c r="T631"/>
  <c r="R631"/>
  <c r="P631"/>
  <c r="BK631"/>
  <c r="J631"/>
  <c r="BF631"/>
  <c r="BI626"/>
  <c r="BH626"/>
  <c r="BG626"/>
  <c r="BE626"/>
  <c r="T626"/>
  <c r="R626"/>
  <c r="P626"/>
  <c r="BK626"/>
  <c r="J626"/>
  <c r="BF626"/>
  <c r="BI624"/>
  <c r="BH624"/>
  <c r="BG624"/>
  <c r="BE624"/>
  <c r="T624"/>
  <c r="R624"/>
  <c r="P624"/>
  <c r="BK624"/>
  <c r="J624"/>
  <c r="BF624"/>
  <c r="BI619"/>
  <c r="BH619"/>
  <c r="BG619"/>
  <c r="BE619"/>
  <c r="T619"/>
  <c r="R619"/>
  <c r="P619"/>
  <c r="BK619"/>
  <c r="J619"/>
  <c r="BF619"/>
  <c r="BI614"/>
  <c r="BH614"/>
  <c r="BG614"/>
  <c r="BE614"/>
  <c r="T614"/>
  <c r="R614"/>
  <c r="P614"/>
  <c r="BK614"/>
  <c r="J614"/>
  <c r="BF614"/>
  <c r="BI609"/>
  <c r="BH609"/>
  <c r="BG609"/>
  <c r="BE609"/>
  <c r="T609"/>
  <c r="R609"/>
  <c r="P609"/>
  <c r="BK609"/>
  <c r="J609"/>
  <c r="BF609"/>
  <c r="BI604"/>
  <c r="BH604"/>
  <c r="BG604"/>
  <c r="BE604"/>
  <c r="T604"/>
  <c r="R604"/>
  <c r="P604"/>
  <c r="BK604"/>
  <c r="J604"/>
  <c r="BF604"/>
  <c r="BI602"/>
  <c r="BH602"/>
  <c r="BG602"/>
  <c r="BE602"/>
  <c r="T602"/>
  <c r="R602"/>
  <c r="P602"/>
  <c r="BK602"/>
  <c r="J602"/>
  <c r="BF602"/>
  <c r="BI601"/>
  <c r="BH601"/>
  <c r="BG601"/>
  <c r="BE601"/>
  <c r="T601"/>
  <c r="R601"/>
  <c r="P601"/>
  <c r="BK601"/>
  <c r="J601"/>
  <c r="BF601"/>
  <c r="BI597"/>
  <c r="BH597"/>
  <c r="BG597"/>
  <c r="BE597"/>
  <c r="T597"/>
  <c r="T596"/>
  <c r="R597"/>
  <c r="R596"/>
  <c r="P597"/>
  <c r="P596"/>
  <c r="BK597"/>
  <c r="BK596"/>
  <c r="J596"/>
  <c r="J597"/>
  <c r="BF597"/>
  <c r="J77"/>
  <c r="BI594"/>
  <c r="BH594"/>
  <c r="BG594"/>
  <c r="BE594"/>
  <c r="T594"/>
  <c r="R594"/>
  <c r="P594"/>
  <c r="BK594"/>
  <c r="J594"/>
  <c r="BF594"/>
  <c r="BI593"/>
  <c r="BH593"/>
  <c r="BG593"/>
  <c r="BE593"/>
  <c r="T593"/>
  <c r="R593"/>
  <c r="P593"/>
  <c r="BK593"/>
  <c r="J593"/>
  <c r="BF593"/>
  <c r="BI591"/>
  <c r="BH591"/>
  <c r="BG591"/>
  <c r="BE591"/>
  <c r="T591"/>
  <c r="R591"/>
  <c r="P591"/>
  <c r="BK591"/>
  <c r="J591"/>
  <c r="BF591"/>
  <c r="BI588"/>
  <c r="BH588"/>
  <c r="BG588"/>
  <c r="BE588"/>
  <c r="T588"/>
  <c r="R588"/>
  <c r="P588"/>
  <c r="BK588"/>
  <c r="J588"/>
  <c r="BF588"/>
  <c r="BI587"/>
  <c r="BH587"/>
  <c r="BG587"/>
  <c r="BE587"/>
  <c r="T587"/>
  <c r="R587"/>
  <c r="P587"/>
  <c r="BK587"/>
  <c r="J587"/>
  <c r="BF587"/>
  <c r="BI586"/>
  <c r="BH586"/>
  <c r="BG586"/>
  <c r="BE586"/>
  <c r="T586"/>
  <c r="R586"/>
  <c r="P586"/>
  <c r="BK586"/>
  <c r="J586"/>
  <c r="BF586"/>
  <c r="BI584"/>
  <c r="BH584"/>
  <c r="BG584"/>
  <c r="BE584"/>
  <c r="T584"/>
  <c r="R584"/>
  <c r="P584"/>
  <c r="BK584"/>
  <c r="J584"/>
  <c r="BF584"/>
  <c r="BI582"/>
  <c r="BH582"/>
  <c r="BG582"/>
  <c r="BE582"/>
  <c r="T582"/>
  <c r="R582"/>
  <c r="P582"/>
  <c r="BK582"/>
  <c r="J582"/>
  <c r="BF582"/>
  <c r="BI580"/>
  <c r="BH580"/>
  <c r="BG580"/>
  <c r="BE580"/>
  <c r="T580"/>
  <c r="R580"/>
  <c r="P580"/>
  <c r="BK580"/>
  <c r="J580"/>
  <c r="BF580"/>
  <c r="BI578"/>
  <c r="BH578"/>
  <c r="BG578"/>
  <c r="BE578"/>
  <c r="T578"/>
  <c r="T577"/>
  <c r="R578"/>
  <c r="R577"/>
  <c r="P578"/>
  <c r="P577"/>
  <c r="BK578"/>
  <c r="BK577"/>
  <c r="J577"/>
  <c r="J578"/>
  <c r="BF578"/>
  <c r="J76"/>
  <c r="BI575"/>
  <c r="BH575"/>
  <c r="BG575"/>
  <c r="BE575"/>
  <c r="T575"/>
  <c r="R575"/>
  <c r="P575"/>
  <c r="BK575"/>
  <c r="J575"/>
  <c r="BF575"/>
  <c r="BI574"/>
  <c r="BH574"/>
  <c r="BG574"/>
  <c r="BE574"/>
  <c r="T574"/>
  <c r="R574"/>
  <c r="P574"/>
  <c r="BK574"/>
  <c r="J574"/>
  <c r="BF574"/>
  <c r="BI572"/>
  <c r="BH572"/>
  <c r="BG572"/>
  <c r="BE572"/>
  <c r="T572"/>
  <c r="R572"/>
  <c r="P572"/>
  <c r="BK572"/>
  <c r="J572"/>
  <c r="BF572"/>
  <c r="BI566"/>
  <c r="BH566"/>
  <c r="BG566"/>
  <c r="BE566"/>
  <c r="T566"/>
  <c r="R566"/>
  <c r="P566"/>
  <c r="BK566"/>
  <c r="J566"/>
  <c r="BF566"/>
  <c r="BI565"/>
  <c r="BH565"/>
  <c r="BG565"/>
  <c r="BE565"/>
  <c r="T565"/>
  <c r="R565"/>
  <c r="P565"/>
  <c r="BK565"/>
  <c r="J565"/>
  <c r="BF565"/>
  <c r="BI564"/>
  <c r="BH564"/>
  <c r="BG564"/>
  <c r="BE564"/>
  <c r="T564"/>
  <c r="R564"/>
  <c r="P564"/>
  <c r="BK564"/>
  <c r="J564"/>
  <c r="BF564"/>
  <c r="BI559"/>
  <c r="BH559"/>
  <c r="BG559"/>
  <c r="BE559"/>
  <c r="T559"/>
  <c r="T558"/>
  <c r="R559"/>
  <c r="R558"/>
  <c r="P559"/>
  <c r="P558"/>
  <c r="BK559"/>
  <c r="BK558"/>
  <c r="J558"/>
  <c r="J559"/>
  <c r="BF559"/>
  <c r="J75"/>
  <c r="BI556"/>
  <c r="BH556"/>
  <c r="BG556"/>
  <c r="BE556"/>
  <c r="T556"/>
  <c r="R556"/>
  <c r="P556"/>
  <c r="BK556"/>
  <c r="J556"/>
  <c r="BF556"/>
  <c r="BI555"/>
  <c r="BH555"/>
  <c r="BG555"/>
  <c r="BE555"/>
  <c r="T555"/>
  <c r="R555"/>
  <c r="P555"/>
  <c r="BK555"/>
  <c r="J555"/>
  <c r="BF555"/>
  <c r="BI554"/>
  <c r="BH554"/>
  <c r="BG554"/>
  <c r="BE554"/>
  <c r="T554"/>
  <c r="R554"/>
  <c r="P554"/>
  <c r="BK554"/>
  <c r="J554"/>
  <c r="BF554"/>
  <c r="BI553"/>
  <c r="BH553"/>
  <c r="BG553"/>
  <c r="BE553"/>
  <c r="T553"/>
  <c r="R553"/>
  <c r="P553"/>
  <c r="BK553"/>
  <c r="J553"/>
  <c r="BF553"/>
  <c r="BI552"/>
  <c r="BH552"/>
  <c r="BG552"/>
  <c r="BE552"/>
  <c r="T552"/>
  <c r="R552"/>
  <c r="P552"/>
  <c r="BK552"/>
  <c r="J552"/>
  <c r="BF552"/>
  <c r="BI550"/>
  <c r="BH550"/>
  <c r="BG550"/>
  <c r="BE550"/>
  <c r="T550"/>
  <c r="R550"/>
  <c r="P550"/>
  <c r="BK550"/>
  <c r="J550"/>
  <c r="BF550"/>
  <c r="BI548"/>
  <c r="BH548"/>
  <c r="BG548"/>
  <c r="BE548"/>
  <c r="T548"/>
  <c r="R548"/>
  <c r="P548"/>
  <c r="BK548"/>
  <c r="J548"/>
  <c r="BF548"/>
  <c r="BI534"/>
  <c r="BH534"/>
  <c r="BG534"/>
  <c r="BE534"/>
  <c r="T534"/>
  <c r="R534"/>
  <c r="P534"/>
  <c r="BK534"/>
  <c r="J534"/>
  <c r="BF534"/>
  <c r="BI533"/>
  <c r="BH533"/>
  <c r="BG533"/>
  <c r="BE533"/>
  <c r="T533"/>
  <c r="R533"/>
  <c r="P533"/>
  <c r="BK533"/>
  <c r="J533"/>
  <c r="BF533"/>
  <c r="BI530"/>
  <c r="BH530"/>
  <c r="BG530"/>
  <c r="BE530"/>
  <c r="T530"/>
  <c r="R530"/>
  <c r="P530"/>
  <c r="BK530"/>
  <c r="J530"/>
  <c r="BF530"/>
  <c r="BI529"/>
  <c r="BH529"/>
  <c r="BG529"/>
  <c r="BE529"/>
  <c r="T529"/>
  <c r="R529"/>
  <c r="P529"/>
  <c r="BK529"/>
  <c r="J529"/>
  <c r="BF529"/>
  <c r="BI527"/>
  <c r="BH527"/>
  <c r="BG527"/>
  <c r="BE527"/>
  <c r="T527"/>
  <c r="R527"/>
  <c r="P527"/>
  <c r="BK527"/>
  <c r="J527"/>
  <c r="BF527"/>
  <c r="BI525"/>
  <c r="BH525"/>
  <c r="BG525"/>
  <c r="BE525"/>
  <c r="T525"/>
  <c r="R525"/>
  <c r="P525"/>
  <c r="BK525"/>
  <c r="J525"/>
  <c r="BF525"/>
  <c r="BI524"/>
  <c r="BH524"/>
  <c r="BG524"/>
  <c r="BE524"/>
  <c r="T524"/>
  <c r="T523"/>
  <c r="R524"/>
  <c r="R523"/>
  <c r="P524"/>
  <c r="P523"/>
  <c r="BK524"/>
  <c r="BK523"/>
  <c r="J523"/>
  <c r="J524"/>
  <c r="BF524"/>
  <c r="J74"/>
  <c r="BI521"/>
  <c r="BH521"/>
  <c r="BG521"/>
  <c r="BE521"/>
  <c r="T521"/>
  <c r="R521"/>
  <c r="P521"/>
  <c r="BK521"/>
  <c r="J521"/>
  <c r="BF521"/>
  <c r="BI518"/>
  <c r="BH518"/>
  <c r="BG518"/>
  <c r="BE518"/>
  <c r="T518"/>
  <c r="R518"/>
  <c r="P518"/>
  <c r="BK518"/>
  <c r="J518"/>
  <c r="BF518"/>
  <c r="BI516"/>
  <c r="BH516"/>
  <c r="BG516"/>
  <c r="BE516"/>
  <c r="T516"/>
  <c r="R516"/>
  <c r="P516"/>
  <c r="BK516"/>
  <c r="J516"/>
  <c r="BF516"/>
  <c r="BI513"/>
  <c r="BH513"/>
  <c r="BG513"/>
  <c r="BE513"/>
  <c r="T513"/>
  <c r="R513"/>
  <c r="P513"/>
  <c r="BK513"/>
  <c r="J513"/>
  <c r="BF513"/>
  <c r="BI510"/>
  <c r="BH510"/>
  <c r="BG510"/>
  <c r="BE510"/>
  <c r="T510"/>
  <c r="R510"/>
  <c r="P510"/>
  <c r="BK510"/>
  <c r="J510"/>
  <c r="BF510"/>
  <c r="BI507"/>
  <c r="BH507"/>
  <c r="BG507"/>
  <c r="BE507"/>
  <c r="T507"/>
  <c r="T506"/>
  <c r="R507"/>
  <c r="R506"/>
  <c r="P507"/>
  <c r="P506"/>
  <c r="BK507"/>
  <c r="BK506"/>
  <c r="J506"/>
  <c r="J507"/>
  <c r="BF507"/>
  <c r="J73"/>
  <c r="BI504"/>
  <c r="BH504"/>
  <c r="BG504"/>
  <c r="BE504"/>
  <c r="T504"/>
  <c r="R504"/>
  <c r="P504"/>
  <c r="BK504"/>
  <c r="J504"/>
  <c r="BF504"/>
  <c r="BI503"/>
  <c r="BH503"/>
  <c r="BG503"/>
  <c r="BE503"/>
  <c r="T503"/>
  <c r="R503"/>
  <c r="P503"/>
  <c r="BK503"/>
  <c r="J503"/>
  <c r="BF503"/>
  <c r="BI501"/>
  <c r="BH501"/>
  <c r="BG501"/>
  <c r="BE501"/>
  <c r="T501"/>
  <c r="T500"/>
  <c r="R501"/>
  <c r="R500"/>
  <c r="P501"/>
  <c r="P500"/>
  <c r="BK501"/>
  <c r="BK500"/>
  <c r="J500"/>
  <c r="J501"/>
  <c r="BF501"/>
  <c r="J72"/>
  <c r="BI499"/>
  <c r="BH499"/>
  <c r="BG499"/>
  <c r="BE499"/>
  <c r="T499"/>
  <c r="R499"/>
  <c r="P499"/>
  <c r="BK499"/>
  <c r="J499"/>
  <c r="BF499"/>
  <c r="BI497"/>
  <c r="BH497"/>
  <c r="BG497"/>
  <c r="BE497"/>
  <c r="T497"/>
  <c r="T496"/>
  <c r="R497"/>
  <c r="R496"/>
  <c r="P497"/>
  <c r="P496"/>
  <c r="BK497"/>
  <c r="BK496"/>
  <c r="J496"/>
  <c r="J497"/>
  <c r="BF497"/>
  <c r="J71"/>
  <c r="BI494"/>
  <c r="BH494"/>
  <c r="BG494"/>
  <c r="BE494"/>
  <c r="T494"/>
  <c r="R494"/>
  <c r="P494"/>
  <c r="BK494"/>
  <c r="J494"/>
  <c r="BF494"/>
  <c r="BI492"/>
  <c r="BH492"/>
  <c r="BG492"/>
  <c r="BE492"/>
  <c r="T492"/>
  <c r="R492"/>
  <c r="P492"/>
  <c r="BK492"/>
  <c r="J492"/>
  <c r="BF492"/>
  <c r="BI489"/>
  <c r="BH489"/>
  <c r="BG489"/>
  <c r="BE489"/>
  <c r="T489"/>
  <c r="R489"/>
  <c r="P489"/>
  <c r="BK489"/>
  <c r="J489"/>
  <c r="BF489"/>
  <c r="BI487"/>
  <c r="BH487"/>
  <c r="BG487"/>
  <c r="BE487"/>
  <c r="T487"/>
  <c r="R487"/>
  <c r="P487"/>
  <c r="BK487"/>
  <c r="J487"/>
  <c r="BF487"/>
  <c r="BI485"/>
  <c r="BH485"/>
  <c r="BG485"/>
  <c r="BE485"/>
  <c r="T485"/>
  <c r="R485"/>
  <c r="P485"/>
  <c r="BK485"/>
  <c r="J485"/>
  <c r="BF485"/>
  <c r="BI483"/>
  <c r="BH483"/>
  <c r="BG483"/>
  <c r="BE483"/>
  <c r="T483"/>
  <c r="R483"/>
  <c r="P483"/>
  <c r="BK483"/>
  <c r="J483"/>
  <c r="BF483"/>
  <c r="BI482"/>
  <c r="BH482"/>
  <c r="BG482"/>
  <c r="BE482"/>
  <c r="T482"/>
  <c r="R482"/>
  <c r="P482"/>
  <c r="BK482"/>
  <c r="J482"/>
  <c r="BF482"/>
  <c r="BI480"/>
  <c r="BH480"/>
  <c r="BG480"/>
  <c r="BE480"/>
  <c r="T480"/>
  <c r="R480"/>
  <c r="P480"/>
  <c r="BK480"/>
  <c r="J480"/>
  <c r="BF480"/>
  <c r="BI478"/>
  <c r="BH478"/>
  <c r="BG478"/>
  <c r="BE478"/>
  <c r="T478"/>
  <c r="R478"/>
  <c r="P478"/>
  <c r="BK478"/>
  <c r="J478"/>
  <c r="BF478"/>
  <c r="BI475"/>
  <c r="BH475"/>
  <c r="BG475"/>
  <c r="BE475"/>
  <c r="T475"/>
  <c r="R475"/>
  <c r="P475"/>
  <c r="BK475"/>
  <c r="J475"/>
  <c r="BF475"/>
  <c r="BI472"/>
  <c r="BH472"/>
  <c r="BG472"/>
  <c r="BE472"/>
  <c r="T472"/>
  <c r="R472"/>
  <c r="P472"/>
  <c r="BK472"/>
  <c r="J472"/>
  <c r="BF472"/>
  <c r="BI469"/>
  <c r="BH469"/>
  <c r="BG469"/>
  <c r="BE469"/>
  <c r="T469"/>
  <c r="T468"/>
  <c r="R469"/>
  <c r="R468"/>
  <c r="P469"/>
  <c r="P468"/>
  <c r="BK469"/>
  <c r="BK468"/>
  <c r="J468"/>
  <c r="J469"/>
  <c r="BF469"/>
  <c r="J70"/>
  <c r="BI466"/>
  <c r="BH466"/>
  <c r="BG466"/>
  <c r="BE466"/>
  <c r="T466"/>
  <c r="R466"/>
  <c r="P466"/>
  <c r="BK466"/>
  <c r="J466"/>
  <c r="BF466"/>
  <c r="BI464"/>
  <c r="BH464"/>
  <c r="BG464"/>
  <c r="BE464"/>
  <c r="T464"/>
  <c r="R464"/>
  <c r="P464"/>
  <c r="BK464"/>
  <c r="J464"/>
  <c r="BF464"/>
  <c r="BI462"/>
  <c r="BH462"/>
  <c r="BG462"/>
  <c r="BE462"/>
  <c r="T462"/>
  <c r="R462"/>
  <c r="P462"/>
  <c r="BK462"/>
  <c r="J462"/>
  <c r="BF462"/>
  <c r="BI459"/>
  <c r="BH459"/>
  <c r="BG459"/>
  <c r="BE459"/>
  <c r="T459"/>
  <c r="R459"/>
  <c r="P459"/>
  <c r="BK459"/>
  <c r="J459"/>
  <c r="BF459"/>
  <c r="BI456"/>
  <c r="BH456"/>
  <c r="BG456"/>
  <c r="BE456"/>
  <c r="T456"/>
  <c r="R456"/>
  <c r="P456"/>
  <c r="BK456"/>
  <c r="J456"/>
  <c r="BF456"/>
  <c r="BI455"/>
  <c r="BH455"/>
  <c r="BG455"/>
  <c r="BE455"/>
  <c r="T455"/>
  <c r="R455"/>
  <c r="P455"/>
  <c r="BK455"/>
  <c r="J455"/>
  <c r="BF455"/>
  <c r="BI452"/>
  <c r="BH452"/>
  <c r="BG452"/>
  <c r="BE452"/>
  <c r="T452"/>
  <c r="T451"/>
  <c r="R452"/>
  <c r="R451"/>
  <c r="P452"/>
  <c r="P451"/>
  <c r="BK452"/>
  <c r="BK451"/>
  <c r="J451"/>
  <c r="J452"/>
  <c r="BF452"/>
  <c r="J69"/>
  <c r="BI449"/>
  <c r="BH449"/>
  <c r="BG449"/>
  <c r="BE449"/>
  <c r="T449"/>
  <c r="R449"/>
  <c r="P449"/>
  <c r="BK449"/>
  <c r="J449"/>
  <c r="BF449"/>
  <c r="BI448"/>
  <c r="BH448"/>
  <c r="BG448"/>
  <c r="BE448"/>
  <c r="T448"/>
  <c r="R448"/>
  <c r="P448"/>
  <c r="BK448"/>
  <c r="J448"/>
  <c r="BF448"/>
  <c r="BI446"/>
  <c r="BH446"/>
  <c r="BG446"/>
  <c r="BE446"/>
  <c r="T446"/>
  <c r="R446"/>
  <c r="P446"/>
  <c r="BK446"/>
  <c r="J446"/>
  <c r="BF446"/>
  <c r="BI444"/>
  <c r="BH444"/>
  <c r="BG444"/>
  <c r="BE444"/>
  <c r="T444"/>
  <c r="R444"/>
  <c r="P444"/>
  <c r="BK444"/>
  <c r="J444"/>
  <c r="BF444"/>
  <c r="BI438"/>
  <c r="BH438"/>
  <c r="BG438"/>
  <c r="BE438"/>
  <c r="T438"/>
  <c r="R438"/>
  <c r="P438"/>
  <c r="BK438"/>
  <c r="J438"/>
  <c r="BF438"/>
  <c r="BI437"/>
  <c r="BH437"/>
  <c r="BG437"/>
  <c r="BE437"/>
  <c r="T437"/>
  <c r="R437"/>
  <c r="P437"/>
  <c r="BK437"/>
  <c r="J437"/>
  <c r="BF437"/>
  <c r="BI430"/>
  <c r="BH430"/>
  <c r="BG430"/>
  <c r="BE430"/>
  <c r="T430"/>
  <c r="T429"/>
  <c r="T428"/>
  <c r="R430"/>
  <c r="R429"/>
  <c r="R428"/>
  <c r="P430"/>
  <c r="P429"/>
  <c r="P428"/>
  <c r="BK430"/>
  <c r="BK429"/>
  <c r="J429"/>
  <c r="BK428"/>
  <c r="J428"/>
  <c r="J430"/>
  <c r="BF430"/>
  <c r="J68"/>
  <c r="J67"/>
  <c r="BI426"/>
  <c r="BH426"/>
  <c r="BG426"/>
  <c r="BE426"/>
  <c r="T426"/>
  <c r="T425"/>
  <c r="R426"/>
  <c r="R425"/>
  <c r="P426"/>
  <c r="P425"/>
  <c r="BK426"/>
  <c r="BK425"/>
  <c r="J425"/>
  <c r="J426"/>
  <c r="BF426"/>
  <c r="J66"/>
  <c r="BI424"/>
  <c r="BH424"/>
  <c r="BG424"/>
  <c r="BE424"/>
  <c r="T424"/>
  <c r="R424"/>
  <c r="P424"/>
  <c r="BK424"/>
  <c r="J424"/>
  <c r="BF424"/>
  <c r="BI423"/>
  <c r="BH423"/>
  <c r="BG423"/>
  <c r="BE423"/>
  <c r="T423"/>
  <c r="R423"/>
  <c r="P423"/>
  <c r="BK423"/>
  <c r="J423"/>
  <c r="BF423"/>
  <c r="BI422"/>
  <c r="BH422"/>
  <c r="BG422"/>
  <c r="BE422"/>
  <c r="T422"/>
  <c r="R422"/>
  <c r="P422"/>
  <c r="BK422"/>
  <c r="J422"/>
  <c r="BF422"/>
  <c r="BI421"/>
  <c r="BH421"/>
  <c r="BG421"/>
  <c r="BE421"/>
  <c r="T421"/>
  <c r="R421"/>
  <c r="P421"/>
  <c r="BK421"/>
  <c r="J421"/>
  <c r="BF421"/>
  <c r="BI420"/>
  <c r="BH420"/>
  <c r="BG420"/>
  <c r="BE420"/>
  <c r="T420"/>
  <c r="R420"/>
  <c r="P420"/>
  <c r="BK420"/>
  <c r="J420"/>
  <c r="BF420"/>
  <c r="BI418"/>
  <c r="BH418"/>
  <c r="BG418"/>
  <c r="BE418"/>
  <c r="T418"/>
  <c r="R418"/>
  <c r="P418"/>
  <c r="BK418"/>
  <c r="J418"/>
  <c r="BF418"/>
  <c r="BI415"/>
  <c r="BH415"/>
  <c r="BG415"/>
  <c r="BE415"/>
  <c r="T415"/>
  <c r="R415"/>
  <c r="P415"/>
  <c r="BK415"/>
  <c r="J415"/>
  <c r="BF415"/>
  <c r="BI413"/>
  <c r="BH413"/>
  <c r="BG413"/>
  <c r="BE413"/>
  <c r="T413"/>
  <c r="R413"/>
  <c r="P413"/>
  <c r="BK413"/>
  <c r="J413"/>
  <c r="BF413"/>
  <c r="BI411"/>
  <c r="BH411"/>
  <c r="BG411"/>
  <c r="BE411"/>
  <c r="T411"/>
  <c r="T410"/>
  <c r="R411"/>
  <c r="R410"/>
  <c r="P411"/>
  <c r="P410"/>
  <c r="BK411"/>
  <c r="BK410"/>
  <c r="J410"/>
  <c r="J411"/>
  <c r="BF411"/>
  <c r="J65"/>
  <c r="BI409"/>
  <c r="BH409"/>
  <c r="BG409"/>
  <c r="BE409"/>
  <c r="T409"/>
  <c r="R409"/>
  <c r="P409"/>
  <c r="BK409"/>
  <c r="J409"/>
  <c r="BF409"/>
  <c r="BI406"/>
  <c r="BH406"/>
  <c r="BG406"/>
  <c r="BE406"/>
  <c r="T406"/>
  <c r="R406"/>
  <c r="P406"/>
  <c r="BK406"/>
  <c r="J406"/>
  <c r="BF406"/>
  <c r="BI401"/>
  <c r="BH401"/>
  <c r="BG401"/>
  <c r="BE401"/>
  <c r="T401"/>
  <c r="R401"/>
  <c r="P401"/>
  <c r="BK401"/>
  <c r="J401"/>
  <c r="BF401"/>
  <c r="BI394"/>
  <c r="BH394"/>
  <c r="BG394"/>
  <c r="BE394"/>
  <c r="T394"/>
  <c r="R394"/>
  <c r="P394"/>
  <c r="BK394"/>
  <c r="J394"/>
  <c r="BF394"/>
  <c r="BI389"/>
  <c r="BH389"/>
  <c r="BG389"/>
  <c r="BE389"/>
  <c r="T389"/>
  <c r="R389"/>
  <c r="P389"/>
  <c r="BK389"/>
  <c r="J389"/>
  <c r="BF389"/>
  <c r="BI388"/>
  <c r="BH388"/>
  <c r="BG388"/>
  <c r="BE388"/>
  <c r="T388"/>
  <c r="R388"/>
  <c r="P388"/>
  <c r="BK388"/>
  <c r="J388"/>
  <c r="BF388"/>
  <c r="BI387"/>
  <c r="BH387"/>
  <c r="BG387"/>
  <c r="BE387"/>
  <c r="T387"/>
  <c r="R387"/>
  <c r="P387"/>
  <c r="BK387"/>
  <c r="J387"/>
  <c r="BF387"/>
  <c r="BI385"/>
  <c r="BH385"/>
  <c r="BG385"/>
  <c r="BE385"/>
  <c r="T385"/>
  <c r="R385"/>
  <c r="P385"/>
  <c r="BK385"/>
  <c r="J385"/>
  <c r="BF385"/>
  <c r="BI383"/>
  <c r="BH383"/>
  <c r="BG383"/>
  <c r="BE383"/>
  <c r="T383"/>
  <c r="R383"/>
  <c r="P383"/>
  <c r="BK383"/>
  <c r="J383"/>
  <c r="BF383"/>
  <c r="BI382"/>
  <c r="BH382"/>
  <c r="BG382"/>
  <c r="BE382"/>
  <c r="T382"/>
  <c r="R382"/>
  <c r="P382"/>
  <c r="BK382"/>
  <c r="J382"/>
  <c r="BF382"/>
  <c r="BI381"/>
  <c r="BH381"/>
  <c r="BG381"/>
  <c r="BE381"/>
  <c r="T381"/>
  <c r="R381"/>
  <c r="P381"/>
  <c r="BK381"/>
  <c r="J381"/>
  <c r="BF381"/>
  <c r="BI380"/>
  <c r="BH380"/>
  <c r="BG380"/>
  <c r="BE380"/>
  <c r="T380"/>
  <c r="R380"/>
  <c r="P380"/>
  <c r="BK380"/>
  <c r="J380"/>
  <c r="BF380"/>
  <c r="BI378"/>
  <c r="BH378"/>
  <c r="BG378"/>
  <c r="BE378"/>
  <c r="T378"/>
  <c r="R378"/>
  <c r="P378"/>
  <c r="BK378"/>
  <c r="J378"/>
  <c r="BF378"/>
  <c r="BI377"/>
  <c r="BH377"/>
  <c r="BG377"/>
  <c r="BE377"/>
  <c r="T377"/>
  <c r="R377"/>
  <c r="P377"/>
  <c r="BK377"/>
  <c r="J377"/>
  <c r="BF377"/>
  <c r="BI375"/>
  <c r="BH375"/>
  <c r="BG375"/>
  <c r="BE375"/>
  <c r="T375"/>
  <c r="T374"/>
  <c r="R375"/>
  <c r="R374"/>
  <c r="P375"/>
  <c r="P374"/>
  <c r="BK375"/>
  <c r="BK374"/>
  <c r="J374"/>
  <c r="J375"/>
  <c r="BF375"/>
  <c r="J64"/>
  <c r="BI373"/>
  <c r="BH373"/>
  <c r="BG373"/>
  <c r="BE373"/>
  <c r="T373"/>
  <c r="R373"/>
  <c r="P373"/>
  <c r="BK373"/>
  <c r="J373"/>
  <c r="BF373"/>
  <c r="BI372"/>
  <c r="BH372"/>
  <c r="BG372"/>
  <c r="BE372"/>
  <c r="T372"/>
  <c r="R372"/>
  <c r="P372"/>
  <c r="BK372"/>
  <c r="J372"/>
  <c r="BF372"/>
  <c r="BI370"/>
  <c r="BH370"/>
  <c r="BG370"/>
  <c r="BE370"/>
  <c r="T370"/>
  <c r="R370"/>
  <c r="P370"/>
  <c r="BK370"/>
  <c r="J370"/>
  <c r="BF370"/>
  <c r="BI368"/>
  <c r="BH368"/>
  <c r="BG368"/>
  <c r="BE368"/>
  <c r="T368"/>
  <c r="R368"/>
  <c r="P368"/>
  <c r="BK368"/>
  <c r="J368"/>
  <c r="BF368"/>
  <c r="BI367"/>
  <c r="BH367"/>
  <c r="BG367"/>
  <c r="BE367"/>
  <c r="T367"/>
  <c r="R367"/>
  <c r="P367"/>
  <c r="BK367"/>
  <c r="J367"/>
  <c r="BF367"/>
  <c r="BI366"/>
  <c r="BH366"/>
  <c r="BG366"/>
  <c r="BE366"/>
  <c r="T366"/>
  <c r="T365"/>
  <c r="R366"/>
  <c r="R365"/>
  <c r="P366"/>
  <c r="P365"/>
  <c r="BK366"/>
  <c r="BK365"/>
  <c r="J365"/>
  <c r="J366"/>
  <c r="BF366"/>
  <c r="J63"/>
  <c r="BI364"/>
  <c r="BH364"/>
  <c r="BG364"/>
  <c r="BE364"/>
  <c r="T364"/>
  <c r="R364"/>
  <c r="P364"/>
  <c r="BK364"/>
  <c r="J364"/>
  <c r="BF364"/>
  <c r="BI361"/>
  <c r="BH361"/>
  <c r="BG361"/>
  <c r="BE361"/>
  <c r="T361"/>
  <c r="R361"/>
  <c r="P361"/>
  <c r="BK361"/>
  <c r="J361"/>
  <c r="BF361"/>
  <c r="BI359"/>
  <c r="BH359"/>
  <c r="BG359"/>
  <c r="BE359"/>
  <c r="T359"/>
  <c r="R359"/>
  <c r="P359"/>
  <c r="BK359"/>
  <c r="J359"/>
  <c r="BF359"/>
  <c r="BI357"/>
  <c r="BH357"/>
  <c r="BG357"/>
  <c r="BE357"/>
  <c r="T357"/>
  <c r="R357"/>
  <c r="P357"/>
  <c r="BK357"/>
  <c r="J357"/>
  <c r="BF357"/>
  <c r="BI354"/>
  <c r="BH354"/>
  <c r="BG354"/>
  <c r="BE354"/>
  <c r="T354"/>
  <c r="R354"/>
  <c r="P354"/>
  <c r="BK354"/>
  <c r="J354"/>
  <c r="BF354"/>
  <c r="BI347"/>
  <c r="BH347"/>
  <c r="BG347"/>
  <c r="BE347"/>
  <c r="T347"/>
  <c r="T346"/>
  <c r="R347"/>
  <c r="R346"/>
  <c r="P347"/>
  <c r="P346"/>
  <c r="BK347"/>
  <c r="BK346"/>
  <c r="J346"/>
  <c r="J347"/>
  <c r="BF347"/>
  <c r="J62"/>
  <c r="BI344"/>
  <c r="BH344"/>
  <c r="BG344"/>
  <c r="BE344"/>
  <c r="T344"/>
  <c r="R344"/>
  <c r="P344"/>
  <c r="BK344"/>
  <c r="J344"/>
  <c r="BF344"/>
  <c r="BI342"/>
  <c r="BH342"/>
  <c r="BG342"/>
  <c r="BE342"/>
  <c r="T342"/>
  <c r="T341"/>
  <c r="R342"/>
  <c r="R341"/>
  <c r="P342"/>
  <c r="P341"/>
  <c r="BK342"/>
  <c r="BK341"/>
  <c r="J341"/>
  <c r="J342"/>
  <c r="BF342"/>
  <c r="J61"/>
  <c r="BI335"/>
  <c r="BH335"/>
  <c r="BG335"/>
  <c r="BE335"/>
  <c r="T335"/>
  <c r="R335"/>
  <c r="P335"/>
  <c r="BK335"/>
  <c r="J335"/>
  <c r="BF335"/>
  <c r="BI334"/>
  <c r="BH334"/>
  <c r="BG334"/>
  <c r="BE334"/>
  <c r="T334"/>
  <c r="R334"/>
  <c r="P334"/>
  <c r="BK334"/>
  <c r="J334"/>
  <c r="BF334"/>
  <c r="BI330"/>
  <c r="BH330"/>
  <c r="BG330"/>
  <c r="BE330"/>
  <c r="T330"/>
  <c r="R330"/>
  <c r="P330"/>
  <c r="BK330"/>
  <c r="J330"/>
  <c r="BF330"/>
  <c r="BI329"/>
  <c r="BH329"/>
  <c r="BG329"/>
  <c r="BE329"/>
  <c r="T329"/>
  <c r="R329"/>
  <c r="P329"/>
  <c r="BK329"/>
  <c r="J329"/>
  <c r="BF329"/>
  <c r="BI324"/>
  <c r="BH324"/>
  <c r="BG324"/>
  <c r="BE324"/>
  <c r="T324"/>
  <c r="R324"/>
  <c r="P324"/>
  <c r="BK324"/>
  <c r="J324"/>
  <c r="BF324"/>
  <c r="BI322"/>
  <c r="BH322"/>
  <c r="BG322"/>
  <c r="BE322"/>
  <c r="T322"/>
  <c r="R322"/>
  <c r="P322"/>
  <c r="BK322"/>
  <c r="J322"/>
  <c r="BF322"/>
  <c r="BI305"/>
  <c r="BH305"/>
  <c r="BG305"/>
  <c r="BE305"/>
  <c r="T305"/>
  <c r="R305"/>
  <c r="P305"/>
  <c r="BK305"/>
  <c r="J305"/>
  <c r="BF305"/>
  <c r="BI304"/>
  <c r="BH304"/>
  <c r="BG304"/>
  <c r="BE304"/>
  <c r="T304"/>
  <c r="R304"/>
  <c r="P304"/>
  <c r="BK304"/>
  <c r="J304"/>
  <c r="BF304"/>
  <c r="BI281"/>
  <c r="BH281"/>
  <c r="BG281"/>
  <c r="BE281"/>
  <c r="T281"/>
  <c r="R281"/>
  <c r="P281"/>
  <c r="BK281"/>
  <c r="J281"/>
  <c r="BF281"/>
  <c r="BI275"/>
  <c r="BH275"/>
  <c r="BG275"/>
  <c r="BE275"/>
  <c r="T275"/>
  <c r="R275"/>
  <c r="P275"/>
  <c r="BK275"/>
  <c r="J275"/>
  <c r="BF275"/>
  <c r="BI273"/>
  <c r="BH273"/>
  <c r="BG273"/>
  <c r="BE273"/>
  <c r="T273"/>
  <c r="R273"/>
  <c r="P273"/>
  <c r="BK273"/>
  <c r="J273"/>
  <c r="BF273"/>
  <c r="BI271"/>
  <c r="BH271"/>
  <c r="BG271"/>
  <c r="BE271"/>
  <c r="T271"/>
  <c r="R271"/>
  <c r="P271"/>
  <c r="BK271"/>
  <c r="J271"/>
  <c r="BF271"/>
  <c r="BI254"/>
  <c r="BH254"/>
  <c r="BG254"/>
  <c r="BE254"/>
  <c r="T254"/>
  <c r="R254"/>
  <c r="P254"/>
  <c r="BK254"/>
  <c r="J254"/>
  <c r="BF254"/>
  <c r="BI252"/>
  <c r="BH252"/>
  <c r="BG252"/>
  <c r="BE252"/>
  <c r="T252"/>
  <c r="R252"/>
  <c r="P252"/>
  <c r="BK252"/>
  <c r="J252"/>
  <c r="BF252"/>
  <c r="BI250"/>
  <c r="BH250"/>
  <c r="BG250"/>
  <c r="BE250"/>
  <c r="T250"/>
  <c r="R250"/>
  <c r="P250"/>
  <c r="BK250"/>
  <c r="J250"/>
  <c r="BF250"/>
  <c r="BI247"/>
  <c r="BH247"/>
  <c r="BG247"/>
  <c r="BE247"/>
  <c r="T247"/>
  <c r="R247"/>
  <c r="P247"/>
  <c r="BK247"/>
  <c r="J247"/>
  <c r="BF247"/>
  <c r="BI245"/>
  <c r="BH245"/>
  <c r="BG245"/>
  <c r="BE245"/>
  <c r="T245"/>
  <c r="R245"/>
  <c r="P245"/>
  <c r="BK245"/>
  <c r="J245"/>
  <c r="BF245"/>
  <c r="BI239"/>
  <c r="BH239"/>
  <c r="BG239"/>
  <c r="BE239"/>
  <c r="T239"/>
  <c r="R239"/>
  <c r="P239"/>
  <c r="BK239"/>
  <c r="J239"/>
  <c r="BF239"/>
  <c r="BI237"/>
  <c r="BH237"/>
  <c r="BG237"/>
  <c r="BE237"/>
  <c r="T237"/>
  <c r="R237"/>
  <c r="P237"/>
  <c r="BK237"/>
  <c r="J237"/>
  <c r="BF237"/>
  <c r="BI220"/>
  <c r="BH220"/>
  <c r="BG220"/>
  <c r="BE220"/>
  <c r="T220"/>
  <c r="R220"/>
  <c r="P220"/>
  <c r="BK220"/>
  <c r="J220"/>
  <c r="BF220"/>
  <c r="BI213"/>
  <c r="BH213"/>
  <c r="BG213"/>
  <c r="BE213"/>
  <c r="T213"/>
  <c r="R213"/>
  <c r="P213"/>
  <c r="BK213"/>
  <c r="J213"/>
  <c r="BF213"/>
  <c r="BI190"/>
  <c r="BH190"/>
  <c r="BG190"/>
  <c r="BE190"/>
  <c r="T190"/>
  <c r="R190"/>
  <c r="P190"/>
  <c r="BK190"/>
  <c r="J190"/>
  <c r="BF190"/>
  <c r="BI162"/>
  <c r="BH162"/>
  <c r="BG162"/>
  <c r="BE162"/>
  <c r="T162"/>
  <c r="R162"/>
  <c r="P162"/>
  <c r="BK162"/>
  <c r="J162"/>
  <c r="BF162"/>
  <c r="BI160"/>
  <c r="BH160"/>
  <c r="BG160"/>
  <c r="BE160"/>
  <c r="T160"/>
  <c r="R160"/>
  <c r="P160"/>
  <c r="BK160"/>
  <c r="J160"/>
  <c r="BF160"/>
  <c r="BI159"/>
  <c r="BH159"/>
  <c r="BG159"/>
  <c r="BE159"/>
  <c r="T159"/>
  <c r="R159"/>
  <c r="P159"/>
  <c r="BK159"/>
  <c r="J159"/>
  <c r="BF159"/>
  <c r="BI157"/>
  <c r="BH157"/>
  <c r="BG157"/>
  <c r="BE157"/>
  <c r="T157"/>
  <c r="R157"/>
  <c r="P157"/>
  <c r="BK157"/>
  <c r="J157"/>
  <c r="BF157"/>
  <c r="BI155"/>
  <c r="BH155"/>
  <c r="BG155"/>
  <c r="BE155"/>
  <c r="T155"/>
  <c r="R155"/>
  <c r="P155"/>
  <c r="BK155"/>
  <c r="J155"/>
  <c r="BF155"/>
  <c r="BI153"/>
  <c r="BH153"/>
  <c r="BG153"/>
  <c r="BE153"/>
  <c r="T153"/>
  <c r="R153"/>
  <c r="P153"/>
  <c r="BK153"/>
  <c r="J153"/>
  <c r="BF153"/>
  <c r="BI151"/>
  <c r="BH151"/>
  <c r="BG151"/>
  <c r="BE151"/>
  <c r="T151"/>
  <c r="R151"/>
  <c r="P151"/>
  <c r="BK151"/>
  <c r="J151"/>
  <c r="BF151"/>
  <c r="BI146"/>
  <c r="BH146"/>
  <c r="BG146"/>
  <c r="BE146"/>
  <c r="T146"/>
  <c r="T145"/>
  <c r="R146"/>
  <c r="R145"/>
  <c r="P146"/>
  <c r="P145"/>
  <c r="BK146"/>
  <c r="BK145"/>
  <c r="J145"/>
  <c r="J146"/>
  <c r="BF146"/>
  <c r="J60"/>
  <c r="BI138"/>
  <c r="BH138"/>
  <c r="BG138"/>
  <c r="BE138"/>
  <c r="T138"/>
  <c r="T137"/>
  <c r="R138"/>
  <c r="R137"/>
  <c r="P138"/>
  <c r="P137"/>
  <c r="BK138"/>
  <c r="BK137"/>
  <c r="J137"/>
  <c r="J138"/>
  <c r="BF138"/>
  <c r="J59"/>
  <c r="BI136"/>
  <c r="BH136"/>
  <c r="BG136"/>
  <c r="BE136"/>
  <c r="T136"/>
  <c r="T135"/>
  <c r="R136"/>
  <c r="R135"/>
  <c r="P136"/>
  <c r="P135"/>
  <c r="BK136"/>
  <c r="BK135"/>
  <c r="J135"/>
  <c r="J136"/>
  <c r="BF136"/>
  <c r="J58"/>
  <c r="BI133"/>
  <c r="BH133"/>
  <c r="BG133"/>
  <c r="BE133"/>
  <c r="T133"/>
  <c r="R133"/>
  <c r="P133"/>
  <c r="BK133"/>
  <c r="J133"/>
  <c r="BF133"/>
  <c r="BI131"/>
  <c r="BH131"/>
  <c r="BG131"/>
  <c r="BE131"/>
  <c r="T131"/>
  <c r="R131"/>
  <c r="P131"/>
  <c r="BK131"/>
  <c r="J131"/>
  <c r="BF131"/>
  <c r="BI130"/>
  <c r="BH130"/>
  <c r="BG130"/>
  <c r="BE130"/>
  <c r="T130"/>
  <c r="R130"/>
  <c r="P130"/>
  <c r="BK130"/>
  <c r="J130"/>
  <c r="BF130"/>
  <c r="BI128"/>
  <c r="BH128"/>
  <c r="BG128"/>
  <c r="BE128"/>
  <c r="T128"/>
  <c r="R128"/>
  <c r="P128"/>
  <c r="BK128"/>
  <c r="J128"/>
  <c r="BF128"/>
  <c r="BI126"/>
  <c r="BH126"/>
  <c r="BG126"/>
  <c r="BE126"/>
  <c r="T126"/>
  <c r="R126"/>
  <c r="P126"/>
  <c r="BK126"/>
  <c r="J126"/>
  <c r="BF126"/>
  <c r="BI123"/>
  <c r="BH123"/>
  <c r="BG123"/>
  <c r="BE123"/>
  <c r="T123"/>
  <c r="R123"/>
  <c r="P123"/>
  <c r="BK123"/>
  <c r="J123"/>
  <c r="BF123"/>
  <c r="BI121"/>
  <c r="BH121"/>
  <c r="BG121"/>
  <c r="BE121"/>
  <c r="T121"/>
  <c r="R121"/>
  <c r="P121"/>
  <c r="BK121"/>
  <c r="J121"/>
  <c r="BF121"/>
  <c r="BI119"/>
  <c r="BH119"/>
  <c r="BG119"/>
  <c r="BE119"/>
  <c r="T119"/>
  <c r="R119"/>
  <c r="P119"/>
  <c r="BK119"/>
  <c r="J119"/>
  <c r="BF119"/>
  <c r="BI117"/>
  <c r="BH117"/>
  <c r="BG117"/>
  <c r="BE117"/>
  <c r="T117"/>
  <c r="R117"/>
  <c r="P117"/>
  <c r="BK117"/>
  <c r="J117"/>
  <c r="BF117"/>
  <c r="BI114"/>
  <c r="BH114"/>
  <c r="BG114"/>
  <c r="BE114"/>
  <c r="T114"/>
  <c r="R114"/>
  <c r="P114"/>
  <c r="BK114"/>
  <c r="J114"/>
  <c r="BF114"/>
  <c r="BI112"/>
  <c r="BH112"/>
  <c r="BG112"/>
  <c r="BE112"/>
  <c r="T112"/>
  <c r="R112"/>
  <c r="P112"/>
  <c r="BK112"/>
  <c r="J112"/>
  <c r="BF112"/>
  <c r="BI105"/>
  <c r="BH105"/>
  <c r="BG105"/>
  <c r="BE105"/>
  <c r="T105"/>
  <c r="R105"/>
  <c r="P105"/>
  <c r="BK105"/>
  <c r="J105"/>
  <c r="BF105"/>
  <c r="BI103"/>
  <c r="F35"/>
  <c i="1" r="BD55"/>
  <c i="2" r="BH103"/>
  <c r="F34"/>
  <c i="1" r="BC55"/>
  <c i="2" r="BG103"/>
  <c r="F33"/>
  <c i="1" r="BB55"/>
  <c i="2" r="BE103"/>
  <c r="J31"/>
  <c i="1" r="AV55"/>
  <c i="2" r="F31"/>
  <c i="1" r="AZ55"/>
  <c i="2" r="T103"/>
  <c r="T102"/>
  <c r="T101"/>
  <c r="T100"/>
  <c r="R103"/>
  <c r="R102"/>
  <c r="R101"/>
  <c r="R100"/>
  <c r="P103"/>
  <c r="P102"/>
  <c r="P101"/>
  <c r="P100"/>
  <c i="1" r="AU55"/>
  <c i="2" r="BK103"/>
  <c r="BK102"/>
  <c r="J102"/>
  <c r="BK101"/>
  <c r="J101"/>
  <c r="BK100"/>
  <c r="J100"/>
  <c r="J55"/>
  <c r="J28"/>
  <c i="1" r="AG55"/>
  <c i="2" r="J103"/>
  <c r="BF103"/>
  <c r="J32"/>
  <c i="1" r="AW55"/>
  <c i="2" r="F32"/>
  <c i="1" r="BA55"/>
  <c i="2" r="J57"/>
  <c r="J56"/>
  <c r="J96"/>
  <c r="F96"/>
  <c r="F94"/>
  <c r="E92"/>
  <c r="J50"/>
  <c r="F50"/>
  <c r="F48"/>
  <c r="E46"/>
  <c r="J37"/>
  <c r="J22"/>
  <c r="E22"/>
  <c r="J97"/>
  <c r="J51"/>
  <c r="J21"/>
  <c r="J16"/>
  <c r="E16"/>
  <c r="F97"/>
  <c r="F51"/>
  <c r="J15"/>
  <c r="J10"/>
  <c r="J94"/>
  <c r="J48"/>
  <c i="1" r="BD54"/>
  <c r="W33"/>
  <c r="BC54"/>
  <c r="W32"/>
  <c r="BB54"/>
  <c r="W31"/>
  <c r="BA54"/>
  <c r="W30"/>
  <c r="AZ54"/>
  <c r="W29"/>
  <c r="AY54"/>
  <c r="AX54"/>
  <c r="AW54"/>
  <c r="AK30"/>
  <c r="AV54"/>
  <c r="AK29"/>
  <c r="AU54"/>
  <c r="AT54"/>
  <c r="AS54"/>
  <c r="AG54"/>
  <c r="AK2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<sst xmlns="http://schemas.openxmlformats.org/spreadsheetml/2006/main">
  <si>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</si>
  <si>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</si>
  <si>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</si>
  <si>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</si>
  <si>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</si>
  <si>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{b1d8f84e-bc18-4e55-9754-0461733cc3f9}</t>
  </si>
  <si>
    <t>0,01</t>
  </si>
  <si>
    <t>21</t>
  </si>
  <si>
    <t>15</t>
  </si>
  <si>
    <t>REKAPITULACE STAVBY</t>
  </si>
  <si>
    <t xml:space="preserve">v ---  níže se nacházejí doplnkové a pomocné údaje k sestavám  --- v</t>
  </si>
  <si>
    <t>Návod na vyplnění</t>
  </si>
  <si>
    <t>0,001</t>
  </si>
  <si>
    <t>Kód:</t>
  </si>
  <si>
    <t>078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</si>
  <si>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</si>
  <si>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</si>
  <si>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Zateplení objektu bytového domu č.p.201, ul.Lidická, Česká Kamenice</t>
  </si>
  <si>
    <t>KSO:</t>
  </si>
  <si>
    <t/>
  </si>
  <si>
    <t>CC-CZ:</t>
  </si>
  <si>
    <t>Místo:</t>
  </si>
  <si>
    <t>Česká Kamenice</t>
  </si>
  <si>
    <t>Datum:</t>
  </si>
  <si>
    <t>4. 3. 2019</t>
  </si>
  <si>
    <t>Zadavatel:</t>
  </si>
  <si>
    <t>IČ:</t>
  </si>
  <si>
    <t>Město Česká Kamenice</t>
  </si>
  <si>
    <t>DIČ:</t>
  </si>
  <si>
    <t>Uchazeč:</t>
  </si>
  <si>
    <t>Vyplň údaj</t>
  </si>
  <si>
    <t>Projektant:</t>
  </si>
  <si>
    <t xml:space="preserve">PROJEKT – projekty staveb, Ing. Marcela Bezděková </t>
  </si>
  <si>
    <t>True</t>
  </si>
  <si>
    <t>Zpracovatel:</t>
  </si>
  <si>
    <t xml:space="preserve"> </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</si>
  <si>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</si>
  <si>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</si>
  <si>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</si>
  <si>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</si>
  <si>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</si>
  <si>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</si>
  <si>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</si>
  <si>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</si>
  <si>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</si>
  <si>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</si>
  <si>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</si>
  <si>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</si>
  <si>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</si>
  <si>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</si>
  <si>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</si>
  <si>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</si>
  <si>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</si>
  <si>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</si>
  <si>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</si>
  <si>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</si>
  <si>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</si>
  <si>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</si>
  <si>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</si>
  <si>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</si>
  <si>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</si>
  <si>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</si>
  <si>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</si>
  <si>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</si>
  <si>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</si>
  <si>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</si>
  <si>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</si>
  <si>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</si>
  <si>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</si>
  <si>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</si>
  <si>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</si>
  <si>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</si>
  <si>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</si>
  <si>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IMPORT</t>
  </si>
  <si>
    <t>{00000000-0000-0000-0000-000000000000}</t>
  </si>
  <si>
    <t>/</t>
  </si>
  <si>
    <t>STA</t>
  </si>
  <si>
    <t>1</t>
  </si>
  <si>
    <t>###NOINSERT###</t>
  </si>
  <si>
    <t>KRYCÍ LIST SOUPISU PRACÍ</t>
  </si>
  <si>
    <t>REKAPITULACE ČLENĚNÍ SOUPISU PRACÍ</t>
  </si>
  <si>
    <t>Kód dílu - Popis</t>
  </si>
  <si>
    <t>Cena celkem [CZK]</t>
  </si>
  <si>
    <t>-1</t>
  </si>
  <si>
    <t>HSV - Práce a dodávky HSV</t>
  </si>
  <si>
    <t xml:space="preserve">    1 - Zemní práce</t>
  </si>
  <si>
    <t xml:space="preserve">    3 - Svislé a kompletní konstrukce</t>
  </si>
  <si>
    <t xml:space="preserve">    4 - Vodorovné konstrukce</t>
  </si>
  <si>
    <t xml:space="preserve">    6 - Úpravy povrchů, podlahy a osazování výplní</t>
  </si>
  <si>
    <t xml:space="preserve">    8 - Trubní vedení</t>
  </si>
  <si>
    <t xml:space="preserve">    94 - Lešení</t>
  </si>
  <si>
    <t xml:space="preserve">    95 - Různé konstrukce a práce</t>
  </si>
  <si>
    <t xml:space="preserve">    96 - Bourání konstrukcí</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</si>
  <si>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</si>
  <si>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</si>
  <si>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</si>
  <si>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</si>
  <si>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</si>
  <si>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</si>
  <si>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741 - Elektroinstalace - silnoproud</t>
  </si>
  <si>
    <t xml:space="preserve">    751 - Vzduchotechnika</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</si>
  <si>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</si>
  <si>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</si>
  <si>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</si>
  <si>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</si>
  <si>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</si>
  <si>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783 - Dokončovací práce - nátěry</t>
  </si>
  <si>
    <t>VRN - Vedlejší rozpočtové náklady</t>
  </si>
  <si>
    <t xml:space="preserve">    VRN1 - Průzkumné, geodetické a projektové práce</t>
  </si>
  <si>
    <t xml:space="preserve">    VRN3 - Zařízení staveniště</t>
  </si>
  <si>
    <t xml:space="preserve">    VRN4 - Inženýrská činnost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</si>
  <si>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</si>
  <si>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</si>
  <si>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</si>
  <si>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</si>
  <si>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</si>
  <si>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</si>
  <si>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</si>
  <si>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</si>
  <si>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</si>
  <si>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</si>
  <si>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</si>
  <si>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</si>
  <si>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</si>
  <si>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</si>
  <si>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</si>
  <si>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</si>
  <si>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</si>
  <si>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</si>
  <si>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111201101</t>
  </si>
  <si>
    <t>Odstranění křovin a stromů s odstraněním kořenů průměru kmene do 100 mm do sklonu terénu 1 : 5, při celkové ploše do 1 000 m2</t>
  </si>
  <si>
    <t>m2</t>
  </si>
  <si>
    <t>CS ÚRS 2018 01</t>
  </si>
  <si>
    <t>4</t>
  </si>
  <si>
    <t>2</t>
  </si>
  <si>
    <t>1006182092</t>
  </si>
  <si>
    <t>PSC</t>
  </si>
  <si>
    <t xml:space="preserve">Poznámka k souboru cen:_x000d_
1. Cenu -1104 lze použít jestliže se odstranění stromů a křovin neprovádí na holo._x000d_
2. Cena -1101 je určena i pro:_x000d_
a) odstraňování křovin a stromů o průměru kmene do 100 mm z ploch, jejichž celková výměra je větší než 1 000 m2 při sklonu terénu strmějším než 1 : 5;_x000d_
b) LTM při jakékoliv celkové ploše jednotlivě přes 30 m2._x000d_
3. V ceně jsou započteny i náklady na případné nutné odklizení křovin a stromů na hromady na vzdálenost do 50 m nebo naložení na dopravní prostředek._x000d_
4. Průměr kmenů stromů (křovin) se měří 0,15 m nad přilehlým terénem._x000d_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staveniště._x000d_
</t>
  </si>
  <si>
    <t>132212102</t>
  </si>
  <si>
    <t>Hloubení zapažených i nezapažených rýh šířky do 600 mm ručním nebo pneumatickým nářadím s urovnáním dna do předepsaného profilu a spádu v horninách tř. 3 nesoudržných</t>
  </si>
  <si>
    <t>m3</t>
  </si>
  <si>
    <t>CS ÚRS 2019 01</t>
  </si>
  <si>
    <t>-584586823</t>
  </si>
  <si>
    <t xml:space="preserve">Poznámka k souboru cen:_x000d_
1. V cenách jsou započteny i náklady na přehození výkopku na přilehlém terénu na vzdálenost do 3 m od podélné osy rýhy nebo naložení výkopku na dopravní prostředek._x000d_
2. V cenách 12-2101 až 41-2102 jsou započteny i náklady na i svislý přesun horniny po házečkách do 2 metrů._x000d_
</t>
  </si>
  <si>
    <t>VV</t>
  </si>
  <si>
    <t>(8,00+2,20)*0,80*0,80</t>
  </si>
  <si>
    <t>(17,15+2,08+1,46+0,79-3,18+3,90)*0,80*0,8</t>
  </si>
  <si>
    <t>(13,160+2*0,25)*0,80*0,8</t>
  </si>
  <si>
    <t>(10,40+6,57+3,85+5,10)*0,80*0,8</t>
  </si>
  <si>
    <t>Součet okapový chodník</t>
  </si>
  <si>
    <t>3</t>
  </si>
  <si>
    <t>132212109</t>
  </si>
  <si>
    <t>Hloubení zapažených i nezapažených rýh šířky do 600 mm ručním nebo pneumatickým nářadím s urovnáním dna do předepsaného profilu a spádu v horninách tř. 3 Příplatek k cenám za lepivost horniny tř. 3</t>
  </si>
  <si>
    <t>-329022745</t>
  </si>
  <si>
    <t>162701105</t>
  </si>
  <si>
    <t>Vodorovné přemístění výkopku nebo sypaniny po suchu na obvyklém dopravním prostředku, bez naložení výkopku, avšak se složením bez rozhrnutí z horniny tř. 1 až 4 na vzdálenost přes 9 000 do 10 000 m</t>
  </si>
  <si>
    <t>-1857891607</t>
  </si>
  <si>
    <t xml:space="preserve">Poznámka k souboru cen:_x000d_
1. Ceny nelze použít, předepisuje-li projekt přemístit výkopek na místo nepřístupné obvyklým dopravním prostředkům; toto přemístění se oceňuje individuálně._x000d_
2. V cenách jsou započteny i náhrady za jízdu loženého vozidla v terénu ve výkopišti nebo na násypišti._x000d_
3. V cenách nejsou započteny náklady na rozhrnutí výkopku na násypišti; toto rozhrnutí se oceňuje cenami souboru cen 171 . 0- . . Uložení sypaniny do násypů a 171 20-1201 Uložení sypaniny na skládky._x000d_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5._x000d_
5. Přemísťuje-li se výkopek z dočasných skládek vzdálených do 50 m, neoceňuje se nakládání výkopku, i když se provádí. Toto ustanovení neplatí, vylučuje-li projekt použití dozeru._x000d_
6. V cenách vodorovného přemístění sypaniny nejsou započteny náklady na dodávku materiálu, tyto se oceňují ve specifikaci._x000d_
</t>
  </si>
  <si>
    <t>46,067*0,1 'Přepočtené koeficientem množství</t>
  </si>
  <si>
    <t>5</t>
  </si>
  <si>
    <t>167101101</t>
  </si>
  <si>
    <t>Nakládání, skládání a překládání neulehlého výkopku nebo sypaniny nakládání, množství do 100 m3, z hornin tř. 1 až 4</t>
  </si>
  <si>
    <t>-536186427</t>
  </si>
  <si>
    <t xml:space="preserve">Poznámka k souboru cen:_x000d_
1. Ceny -1101, -1151, -1102, -1152, -1103, -1153, jsou určeny pro nakládání, skládání a překládání na obvyklý nebo z obvyklého dopravního prostředku. Pro nakládání z lodi nebo na loď jsou určeny ceny -1105 a -1155._x000d_
2. Ceny -1105 a -1155 jsou určeny pro nakládání, překládání a vykládání na vzdálenost_x000d_
a) do 20 m vodorovně; vodorovná vzdálenost se měří od těžnice lodi k těžnici druhé lodi, nebo k těžišti hromady na břehu nebo k těžišti dopravního prostředku na suchu,_x000d_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m._x000d_
3. Množství měrných jednotek se určí v rostlém stavu horniny._x000d_
</t>
  </si>
  <si>
    <t>6</t>
  </si>
  <si>
    <t>171201201</t>
  </si>
  <si>
    <t>Uložení sypaniny na skládky</t>
  </si>
  <si>
    <t>502739441</t>
  </si>
  <si>
    <t xml:space="preserve">Poznámka k souboru cen:_x000d_
1. Cena -1201 je určena i pro:_x000d_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skládky;_x000d_
b) zasypání koryt vodotečí a prohlubní v terénu bez předepsaného zhutnění sypaniny;_x000d_
c) uložení výkopku pod vodou do prohlubní ve dně vodotečí nebo nádrží._x000d_
2. Cenu -1201 nelze použít pro uložení výkopku nebo ornice:_x000d_
a) při vykopávkách pro podzemní vedení podél hrany výkopu, z něhož byl výkopek získán, a to ani tehdy, jestliže se výkopek po vyhození z výkopu na povrch území ještě dále přemisťuje na hromady podél výkopu;_x000d_
b) na dočasné skládky, které nejsou předepsány projektem;_x000d_
c) na dočasné skládky předepsané projektem tak, že na 1 m2 projektem určené plochy této skládky připadají nejvýše 2 m3 výkopku nebo ornice (viz. též poznámku č. 1 a);_x000d_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neoceňuje._x000d_
e) na trvalé skládky s předepsaným zhutněním; toto uložení výkopku se oceňuje cenami souboru cen 171 . 0- . . Uložení sypaniny do násypů._x000d_
3. V ceně -1201 jsou započteny i náklady na rozprostření sypaniny ve vrstvách s hrubým urovnáním na skládce._x000d_
4. V ceně -1201 nejsou započteny náklady na získání skládek ani na poplatky za skládku._x000d_
5. Množství jednotek uložení výkopku (sypaniny) se určí v m3 uloženého výkopku (sypaniny),v rostlém stavu zpravidla ve výkopišti._x000d_
</t>
  </si>
  <si>
    <t>7</t>
  </si>
  <si>
    <t>M</t>
  </si>
  <si>
    <t>94620001</t>
  </si>
  <si>
    <t xml:space="preserve">poplatek za uložení stavebního odpadu zeminy a kamení  zatříděného kódem 170 504</t>
  </si>
  <si>
    <t>t</t>
  </si>
  <si>
    <t>8</t>
  </si>
  <si>
    <t>1225361775</t>
  </si>
  <si>
    <t>0,460646663836684*1,9 'Přepočtené koeficientem množství</t>
  </si>
  <si>
    <t>174101101</t>
  </si>
  <si>
    <t>Zásyp sypaninou z jakékoliv horniny s uložením výkopku ve vrstvách se zhutněním jam, šachet, rýh nebo kolem objektů v těchto vykopávkách</t>
  </si>
  <si>
    <t>1483822350</t>
  </si>
  <si>
    <t xml:space="preserve">Poznámka k souboru cen:_x000d_
1. Ceny 174 10- . . jsou určeny pro zhutněné zásypy s mírou zhutnění:_x000d_
a) z hornin soudržných do 100 % PS,_x000d_
b) z hornin nesoudržných do I(d) 0,9,_x000d_
c) z hornin kamenitých pro jakoukoliv míru zhutnění._x000d_
2. Je-li projektem předepsáno vyšší zhutnění, podle bodu a) a b) poznámky č 1., ocení se zásyp individuálně._x000d_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potrubí._x000d_
4. V cenách 10-1101, 10-1103, 20-1101 a 20-1103 je započteno přemístění sypaniny ze vzdálenosti 10 m od kraje výkopu nebo zasypávaného prostoru, měřeno k těžišti skládky._x000d_
5. V ceně 10-1102 je započteno přemístění sypaniny ze vzdálenosti 15 m od hrany zasypávaného prostoru, měřeno k těžišti skládky._x000d_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._x000d_
7. Odklizení zbylého výkopku po provedení zásypu zářezů se šikmými stěnami pro podzemní vedení nebo zásypu jam a rýh pro podzemní vedení se oceňuje, je-li objem zbylého výkopku:_x000d_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výkopku;_x000d_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8._x000d_
8. Rozprostření zbylého výkopku podél výkopu a nad výkopem po provedení zásypů zářezů se šikmými stěnami pro podzemní vedení nebo zásypu jam a rýh pro podzemní vedení se oceňuje:_x000d_
a) cenou 171 20-1101 Uložení sypaniny do nezhutněných násypů, není-li projektem předepsáno zhutnění rozprostřeného zbylého výkopku,_x000d_
b) cenou 171 10-1111 Uložení sypaniny do násypů z hornin sypkých, je-li předepsáno zhutnění rozprostřeného zbylého výkopku, a to v objemu vypočteném podle poznámky č.6, příp. zmenšeném o objem výkopku, který byl již odklizen._x000d_
9. Míru zhutnění předepisuje projekt._x000d_
</t>
  </si>
  <si>
    <t>46,067*0,9 'Přepočtené koeficientem množství</t>
  </si>
  <si>
    <t>9</t>
  </si>
  <si>
    <t>181111111</t>
  </si>
  <si>
    <t>Plošná úprava terénu v zemině tř. 1 až 4 s urovnáním povrchu bez doplnění ornice souvislé plochy do 500 m2 při nerovnostech terénu přes 50 do 100 mm v rovině nebo na svahu do 1:5</t>
  </si>
  <si>
    <t>474738817</t>
  </si>
  <si>
    <t xml:space="preserve">Poznámka k souboru cen:_x000d_
1. Ceny jsou určeny pro vyrovnání nerovností neupraveného rostlého nebo ulehlého terénu._x000d_
2. Ceny lze použít pro vyrovnání terénu při zakládání trávníku._x000d_
3. V cenách nejsou započteny náklady na hutnění, tyto náklady se oceňují cenami souboru cen 215 90-1.. Zhutnění podloží pod násypy z rostlé horniny tř. 1 až 4 katalogu 800-1 Zemní práce._x000d_
4. V cenách o sklonu svahu přes 1:1 jsou uvažovány podmínky pro svahy běžně schůdné; bez použití lezeckých technik. V případě použití lezeckých technik se tyto náklady oceňují individuálně._x000d_
</t>
  </si>
  <si>
    <t>10</t>
  </si>
  <si>
    <t>181301101</t>
  </si>
  <si>
    <t>Rozprostření a urovnání ornice v rovině nebo ve svahu sklonu do 1:5 při souvislé ploše do 500 m2, tl. vrstvy do 100 mm</t>
  </si>
  <si>
    <t>-1582912199</t>
  </si>
  <si>
    <t xml:space="preserve">Poznámka k souboru cen:_x000d_
1. V ceně jsou započteny i náklady na případné nutné přemístění hromad nebo dočasných skládek na místo spotřeby ze vzdálenosti do 30 m._x000d_
2. V ceně nejsou započteny náklady na získání ornice; toto získání se oceňuje cenami souboru cen 121 10-11 Sejmutí ornice._x000d_
3. Případné nakládání ornice, v souvislosti s pozn. č. 2 se oceňuje cenami souboru cen 167 10-11 Nakládání, skládání a překládání neulehlého výkopku nebo sypaniny._x000d_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neodečítá._x000d_
</t>
  </si>
  <si>
    <t>11</t>
  </si>
  <si>
    <t>10364101</t>
  </si>
  <si>
    <t xml:space="preserve">zemina pro terénní úpravy -  ornice</t>
  </si>
  <si>
    <t>336874492</t>
  </si>
  <si>
    <t>12</t>
  </si>
  <si>
    <t>181411131</t>
  </si>
  <si>
    <t>Založení trávníku na půdě předem připravené plochy do 1000 m2 výsevem včetně utažení parkového v rovině nebo na svahu do 1:5</t>
  </si>
  <si>
    <t>613463827</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</si>
  <si>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</si>
  <si>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13</t>
  </si>
  <si>
    <t>00572420</t>
  </si>
  <si>
    <t>osivo směs travní parková okrasná</t>
  </si>
  <si>
    <t>kg</t>
  </si>
  <si>
    <t>1853596337</t>
  </si>
  <si>
    <t>50*0,015 'Přepočtené koeficientem množství</t>
  </si>
  <si>
    <t>Svislé a kompletní konstrukce</t>
  </si>
  <si>
    <t>14</t>
  </si>
  <si>
    <t>31638111R</t>
  </si>
  <si>
    <t>Oprava komínové krycí desky s potěrem nebo s povrchem vyhlazeným ve spádu k okrajům, s přesahem do 70 mm sešikmeným v podhledu proti zatékán</t>
  </si>
  <si>
    <t>kus</t>
  </si>
  <si>
    <t>R-položka</t>
  </si>
  <si>
    <t>1894560023</t>
  </si>
  <si>
    <t>Vodorovné konstrukce</t>
  </si>
  <si>
    <t>451577777</t>
  </si>
  <si>
    <t>Podklad nebo lože pod dlažbu (přídlažbu) v ploše vodorovné nebo ve sklonu do 1:5, tloušťky od 30 do 100 mm z kameniva těženého</t>
  </si>
  <si>
    <t>-1663739640</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</si>
  <si>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</si>
  <si>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(8,00+2,20)*0,50</t>
  </si>
  <si>
    <t>(17,15+2,08+1,46+0,79-3,18+3,90)*0,50</t>
  </si>
  <si>
    <t>(13,160+2*0,25)*0,50</t>
  </si>
  <si>
    <t>(10,40+6,57+3,85+5,10)*0,50</t>
  </si>
  <si>
    <t>Úpravy povrchů, podlahy a osazování výplní</t>
  </si>
  <si>
    <t>16</t>
  </si>
  <si>
    <t>621211021</t>
  </si>
  <si>
    <t>Montáž kontaktního zateplení z polystyrenových desek nebo z kombinovaných desek na vnější podhledy, tloušťky desek přes 80 do 120 mm</t>
  </si>
  <si>
    <t>305310356</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</si>
  <si>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2%,_x000d_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lišt; tyto se ocení příslušnými cenami této části katalogu._x000d_
3. V cenách 621 25-1101 a -1105 jsou započteny náklady na osazení a dodávku tepelněizolačních zátek v počtu 9 ks/m2 pro podhledy._x000d_
4. V cenách 622 25-1101 a -1105 jsou započteny náklady na osazení a dodávku tepelněizolačních zátek v počtu a 6 ks/m2 pro stěny._x000d_
5. Kombinovaná deska je např. sendvičově uspořádaná deska tvořena izolačním jádrem z grafitového polystyrenu a krycí deskou z minerální vlny._x000d_
</t>
  </si>
  <si>
    <t>4*3,40*1,23</t>
  </si>
  <si>
    <t>PI*3,14*(1,80)^2</t>
  </si>
  <si>
    <t>Součet</t>
  </si>
  <si>
    <t>17</t>
  </si>
  <si>
    <t>R8591057522314</t>
  </si>
  <si>
    <t xml:space="preserve"> minerální - základní, rohové desky 120mm, λD = 0,033 (W·m-1·K-1),1030 x 500 x 120 mm, fasádní desky pro kontaktní zateplovací systémy ETICS se zvýšenými nároky na účinnost tepelné izolace při zajištění velmi vysoké požární bezpečnosti.</t>
  </si>
  <si>
    <t>-1673269062</t>
  </si>
  <si>
    <t>48,689*1,1 'Přepočtené koeficientem množství</t>
  </si>
  <si>
    <t>18</t>
  </si>
  <si>
    <t>621211041</t>
  </si>
  <si>
    <t>Montáž kontaktního zateplení z polystyrenových desek nebo z kombinovaných desek na vnější podhledy, tloušťky desek přes 160 do 200 mm</t>
  </si>
  <si>
    <t>1245414246</t>
  </si>
  <si>
    <t>19</t>
  </si>
  <si>
    <t>ISV.8591057522109</t>
  </si>
  <si>
    <t xml:space="preserve"> minerální - základní, rohové desky 220mm, λD = 0,033 (W·m-1·K-1),1030 x 500 x 220 mm, fasádní desky pro kontaktní zateplovací systémy ETICS se zvýšenými nároky na účinnost tepelné izolace při zajištění velmi vysoké požární bezpečnosti.</t>
  </si>
  <si>
    <t>-2015699731</t>
  </si>
  <si>
    <t>19,34*1,02 'Přepočtené koeficientem množství</t>
  </si>
  <si>
    <t>20</t>
  </si>
  <si>
    <t>621251101</t>
  </si>
  <si>
    <t>Montáž kontaktního zateplení Příplatek k cenám za zápustnou montáž kotev s použitím tepelněizolačních zátek na vnější podhledy z polystyrenu</t>
  </si>
  <si>
    <t>-1968311257</t>
  </si>
  <si>
    <t>621325102</t>
  </si>
  <si>
    <t>Oprava vápenocementové omítky vnějších ploch stupně členitosti 1 hladké podhledů, v rozsahu opravované plochy přes 10 do 30%</t>
  </si>
  <si>
    <t>1820751396</t>
  </si>
  <si>
    <t>22</t>
  </si>
  <si>
    <t>621521011</t>
  </si>
  <si>
    <t>Omítka tenkovrstvá silikátová vnějších ploch probarvená, včetně penetrace podkladu zrnitá, tloušťky 1,5 mm podhledů</t>
  </si>
  <si>
    <t>2007206782</t>
  </si>
  <si>
    <t>48+19,34</t>
  </si>
  <si>
    <t>23</t>
  </si>
  <si>
    <t>622211021</t>
  </si>
  <si>
    <t>Montáž kontaktního zateplení z polystyrenových desek nebo z kombinovaných desek na vnější stěny, tloušťky desek přes 80 do 120 mm</t>
  </si>
  <si>
    <t>773055664</t>
  </si>
  <si>
    <t>(8,00+2,20)*11,82</t>
  </si>
  <si>
    <t>(17,15+2,08+1,46+0,79-3,18+3,90)*11,82</t>
  </si>
  <si>
    <t>(13,160+2*0,25)*11,82</t>
  </si>
  <si>
    <t>(10,40+6,57+3,85+5,10)*11,82</t>
  </si>
  <si>
    <t>Mezisoučet - fasáda</t>
  </si>
  <si>
    <t>(8,00+2,20)*1,25</t>
  </si>
  <si>
    <t>(17,15+2,08+1,46+0,79-3,18+3,90)*1,25</t>
  </si>
  <si>
    <t>(13,160+2*0,25)*1,25</t>
  </si>
  <si>
    <t>(10,40+6,57+3,85+5,10)*1,25</t>
  </si>
  <si>
    <t>Mezisoučet sokl</t>
  </si>
  <si>
    <t>-4*1,18*0,90</t>
  </si>
  <si>
    <t>-2*2,38*1,48</t>
  </si>
  <si>
    <t>-4*3,00*1,48</t>
  </si>
  <si>
    <t>-10*2,10*1,48</t>
  </si>
  <si>
    <t>-4*0,84*0,46</t>
  </si>
  <si>
    <t>-4*1,92*2,17</t>
  </si>
  <si>
    <t>-4*PI*(0,75)^2</t>
  </si>
  <si>
    <t>-8*2,38*1,48</t>
  </si>
  <si>
    <t>-3*0,88*0,57</t>
  </si>
  <si>
    <t>-6*1,16*1,48</t>
  </si>
  <si>
    <t>-3*0,80*2,00 "D</t>
  </si>
  <si>
    <t>-4*1,78*1,48</t>
  </si>
  <si>
    <t>-1*2,40*2,42 "D</t>
  </si>
  <si>
    <t>-3*1,48*1,48</t>
  </si>
  <si>
    <t>Mezisoučet otvory</t>
  </si>
  <si>
    <t>24</t>
  </si>
  <si>
    <t>-787846147</t>
  </si>
  <si>
    <t>697,687*1,02 'Přepočtené koeficientem množství</t>
  </si>
  <si>
    <t>25</t>
  </si>
  <si>
    <t>28376444</t>
  </si>
  <si>
    <t>deska z polystyrénu XPS, hrana rovná a strukturovaný povrch tl 120mm</t>
  </si>
  <si>
    <t>74378872</t>
  </si>
  <si>
    <t>89,975*1,02 'Přepočtené koeficientem množství</t>
  </si>
  <si>
    <t>26</t>
  </si>
  <si>
    <t>622212051</t>
  </si>
  <si>
    <t>Montáž kontaktního zateplení vnějšího ostění, nadpraží nebo parapetu z polystyrenových desek hloubky špalet přes 200 do 400 mm, tloušťky desek do 40 mm</t>
  </si>
  <si>
    <t>m</t>
  </si>
  <si>
    <t>1547011352</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</si>
  <si>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zateplení._x000d_
</t>
  </si>
  <si>
    <t>4*(1,18+0,90)*2</t>
  </si>
  <si>
    <t>2*(2,38+1,48)*2</t>
  </si>
  <si>
    <t>4*(3,00+1,48)*2</t>
  </si>
  <si>
    <t>10*(2,10+1,48)*2</t>
  </si>
  <si>
    <t>4*(0,84+0,46)*2</t>
  </si>
  <si>
    <t>4*(1,92+2,17)*2</t>
  </si>
  <si>
    <t>4*PI*1,50</t>
  </si>
  <si>
    <t>8*(2,38+1,48)*2</t>
  </si>
  <si>
    <t>3*(0,88+0,57)*2</t>
  </si>
  <si>
    <t>6*(1,16+1,48)*2</t>
  </si>
  <si>
    <t>3*(0,80+2*2,00) "D</t>
  </si>
  <si>
    <t>4*(1,78+1,48)*2</t>
  </si>
  <si>
    <t>1*(2,40+2*2,42) "D</t>
  </si>
  <si>
    <t>3*(1,48+1,48)*2</t>
  </si>
  <si>
    <t>27</t>
  </si>
  <si>
    <t>28376031.ISV</t>
  </si>
  <si>
    <t>polystyrén tl.l 30mm, λD = 0,032 (W·m-1·K-1),1000 x 500 x 30 mm, fasádní desky s grafitem pro kontaktní zateplovací systémy ETICS s maximálním izolačním účinkem.</t>
  </si>
  <si>
    <t>-579267671</t>
  </si>
  <si>
    <t>369,11*0,45 'Přepočtené koeficientem množství</t>
  </si>
  <si>
    <t>28</t>
  </si>
  <si>
    <t>622221021</t>
  </si>
  <si>
    <t>Montáž kontaktního zateplení z desek z minerální vlny s podélnou orientací vláken na vnější stěny, tloušťky desek přes 80 do 120 mm</t>
  </si>
  <si>
    <t>-737132830</t>
  </si>
  <si>
    <t>(3,72+6,12)*11,82</t>
  </si>
  <si>
    <t>-4*0,96*2,17</t>
  </si>
  <si>
    <t>-8*1,16*1,45</t>
  </si>
  <si>
    <t>29</t>
  </si>
  <si>
    <t>63151529</t>
  </si>
  <si>
    <t>deska izolační minerální kontaktních fasád podélné vlákno λ=0,036 tl 120mm</t>
  </si>
  <si>
    <t>-1693325356</t>
  </si>
  <si>
    <t>94,52*1,02 'Přepočtené koeficientem množství</t>
  </si>
  <si>
    <t>30</t>
  </si>
  <si>
    <t>622251101</t>
  </si>
  <si>
    <t>Montáž kontaktního zateplení Příplatek k cenám za zápustnou montáž kotev s použitím tepelněizolačních zátek na vnější stěny z polystyrenu</t>
  </si>
  <si>
    <t>-228098173</t>
  </si>
  <si>
    <t>19,34+787,62</t>
  </si>
  <si>
    <t>31</t>
  </si>
  <si>
    <t>622251105</t>
  </si>
  <si>
    <t>Montáž kontaktního zateplení Příplatek k cenám za zápustnou montáž kotev s použitím tepelněizolačních zátek na vnější stěny z minerální vlny</t>
  </si>
  <si>
    <t>-1245794087</t>
  </si>
  <si>
    <t>32</t>
  </si>
  <si>
    <t>622252002</t>
  </si>
  <si>
    <t>Montáž lišt kontaktního zateplení ostatních stěnových, dilatačních apod. lepených do tmelu</t>
  </si>
  <si>
    <t>-128984352</t>
  </si>
  <si>
    <t xml:space="preserve">Poznámka k souboru cen:_x000d_
1. V cenách jsou započteny náklady na osazení lišt._x000d_
2. V cenách nejsou započteny náklady dodávku lišt; tyto se ocení ve specifikaci. Ztratné lze stanovit ve výši 5%._x000d_
3. Položku -2002 nelze použít v případě montáže lišt kontaktního zateplení ostění nebo nadpraží, kde jsou náklady na osazení rohovníků již započteny._x000d_
</t>
  </si>
  <si>
    <t>33</t>
  </si>
  <si>
    <t>59051478</t>
  </si>
  <si>
    <t>lišta profil ochranný rohový PVC</t>
  </si>
  <si>
    <t>346070362</t>
  </si>
  <si>
    <t>13*11,8</t>
  </si>
  <si>
    <t>34</t>
  </si>
  <si>
    <t>59051476</t>
  </si>
  <si>
    <t>profil okenní začišťovací se sklovláknitou armovací tkaninou 9 mm/2,4 m</t>
  </si>
  <si>
    <t>521270121</t>
  </si>
  <si>
    <t>369,11*1,05 'Přepočtené koeficientem množství</t>
  </si>
  <si>
    <t>35</t>
  </si>
  <si>
    <t>622325102</t>
  </si>
  <si>
    <t>Oprava vápenocementové omítky vnějších ploch stupně členitosti 1 hladké stěn, v rozsahu opravované plochy přes 10 do 30%</t>
  </si>
  <si>
    <t>589478074</t>
  </si>
  <si>
    <t>787,682+369,11*0,20+94,52</t>
  </si>
  <si>
    <t>36</t>
  </si>
  <si>
    <t>622511111</t>
  </si>
  <si>
    <t>Omítka tenkovrstvá akrylátová vnějších ploch probarvená, včetně penetrace podkladu mozaiková střednězrnná stěn</t>
  </si>
  <si>
    <t>1422344579</t>
  </si>
  <si>
    <t>37</t>
  </si>
  <si>
    <t>622521011</t>
  </si>
  <si>
    <t>Omítka tenkovrstvá silikátová vnějších ploch probarvená, včetně penetrace podkladu zrnitá, tloušťky 1,5 mm stěn</t>
  </si>
  <si>
    <t>-484000726</t>
  </si>
  <si>
    <t>369,11*0,40+94,52</t>
  </si>
  <si>
    <t>38</t>
  </si>
  <si>
    <t>622635091</t>
  </si>
  <si>
    <t>Oprava spárování cihelného zdiva cementovou maltou včetně vysekání a vyčištění spár komínového nad střechou, v rozsahu opravované plochy přes 40 do 50 %</t>
  </si>
  <si>
    <t>1984390502</t>
  </si>
  <si>
    <t>39</t>
  </si>
  <si>
    <t>629991012</t>
  </si>
  <si>
    <t>Zakrytí vnějších ploch před znečištěním včetně pozdějšího odkrytí výplní otvorů a svislých ploch fólií přilepenou na začišťovací lištu</t>
  </si>
  <si>
    <t>-1461480228</t>
  </si>
  <si>
    <t xml:space="preserve">Poznámka k souboru cen:_x000d_
1. V ceně -1012 nejsou započteny náklady na dodávku a montáž začišťovací lišty; tyto se oceňují cenou 622 14-3004 této části katalogu a materiálem ve specifikaci._x000d_
</t>
  </si>
  <si>
    <t>4*1,18*0,90</t>
  </si>
  <si>
    <t>2*2,38*1,48</t>
  </si>
  <si>
    <t>4*3,00*1,48</t>
  </si>
  <si>
    <t>10*2,10*1,48</t>
  </si>
  <si>
    <t>4*0,84*0,46</t>
  </si>
  <si>
    <t>4*1,92*2,17</t>
  </si>
  <si>
    <t>4*PI*(0,75)^2</t>
  </si>
  <si>
    <t>8*2,38*1,48</t>
  </si>
  <si>
    <t>3*0,88*0,57</t>
  </si>
  <si>
    <t>6*1,16*1,48</t>
  </si>
  <si>
    <t>3*0,80*2,00 "D</t>
  </si>
  <si>
    <t>4*1,78*1,48</t>
  </si>
  <si>
    <t>1*2,40*2,42 "D</t>
  </si>
  <si>
    <t>3*1,48*1,48</t>
  </si>
  <si>
    <t>40</t>
  </si>
  <si>
    <t>629995101</t>
  </si>
  <si>
    <t>Očištění vnějších ploch tlakovou vodou omytím</t>
  </si>
  <si>
    <t>2143701232</t>
  </si>
  <si>
    <t>48,689+956,024</t>
  </si>
  <si>
    <t>41</t>
  </si>
  <si>
    <t>632451024</t>
  </si>
  <si>
    <t>Potěr cementový vyrovnávací z malty (MC-15) v pásu o průměrné (střední) tl. přes 40 do 50 mm</t>
  </si>
  <si>
    <t>-1440393166</t>
  </si>
  <si>
    <t xml:space="preserve">Poznámka k souboru cen:_x000d_
1. Užití cen –1021 až –1024 – viz poznámka č. 1 souboru cen 632 45-01._x000d_
2. Užití cen –1031 až –1034 – viz poznámka č. 2 a 3 souboru cen 632 45-01._x000d_
3. V cenách jsou započteny i náklady na základní stržení povrchu potěru s urovnáním vibrační lištou nebo dřevěným hladítkem._x000d_
</t>
  </si>
  <si>
    <t>PI*(1,80)^2</t>
  </si>
  <si>
    <t>42</t>
  </si>
  <si>
    <t>632902210</t>
  </si>
  <si>
    <t>Penetrace povrchu betonových mazanin pro cementový potěr cementovým mlékem s přísadou</t>
  </si>
  <si>
    <t>R-poloáka</t>
  </si>
  <si>
    <t>97872224</t>
  </si>
  <si>
    <t>43</t>
  </si>
  <si>
    <t>634111113</t>
  </si>
  <si>
    <t>Obvodová dilatace mezi stěnou a mazaninou pružnou těsnicí páskou výšky do 80 mm</t>
  </si>
  <si>
    <t>951968232</t>
  </si>
  <si>
    <t>4*(3,40+1,23)*2</t>
  </si>
  <si>
    <t>PI*1,80</t>
  </si>
  <si>
    <t>44</t>
  </si>
  <si>
    <t>637211 -R</t>
  </si>
  <si>
    <t>Dmt+mt betonových zámkových s vyplněním spár drobným kamenivem do kameniva těženého nebo drceného, tl. dlaždic 60 mm</t>
  </si>
  <si>
    <t>-2004420867</t>
  </si>
  <si>
    <t>45</t>
  </si>
  <si>
    <t>637211122</t>
  </si>
  <si>
    <t>Okapový chodník z dlaždic betonových se zalitím spár cementovou maltou do písku, tl. dlaždic 60 mm</t>
  </si>
  <si>
    <t>-1765792228</t>
  </si>
  <si>
    <t>Trubní vedení</t>
  </si>
  <si>
    <t>46</t>
  </si>
  <si>
    <t>800.1</t>
  </si>
  <si>
    <t>Kopaná sonda pro zjištění stavu venkovní kanalizace</t>
  </si>
  <si>
    <t>kpl</t>
  </si>
  <si>
    <t>-2008411848</t>
  </si>
  <si>
    <t>P</t>
  </si>
  <si>
    <t>Poznámka k položce:_x000d_
hloubka uložení kanalizace se předpokládá 1,5 m</t>
  </si>
  <si>
    <t>47</t>
  </si>
  <si>
    <t>800.2</t>
  </si>
  <si>
    <t>Výměna 20 m narušené deštové kanalizace včetně prací souvisejících</t>
  </si>
  <si>
    <t>-709648297</t>
  </si>
  <si>
    <t>Poznámka k položce:_x000d_
Meteriál: _x000d_
- potrubí KG SN4, DN 160 , hloubka uložení 1,5 m</t>
  </si>
  <si>
    <t>94</t>
  </si>
  <si>
    <t>Lešení</t>
  </si>
  <si>
    <t>48</t>
  </si>
  <si>
    <t>941211112</t>
  </si>
  <si>
    <t>Montáž lešení řadového rámového lehkého pracovního s podlahami s provozním zatížením tř. 3 do 200 kg/m2 šířky tř. SW06 přes 0,6 do 0,9 m, výšky přes 10 do 25 m</t>
  </si>
  <si>
    <t>250794357</t>
  </si>
  <si>
    <t xml:space="preserve">Poznámka k souboru cen:_x000d_
1. V ceně jsou započteny i náklady na kotvení lešení._x000d_
2. Montáž lešení řadového rámového lehkého výšky přes 40 m se oceňuje individuálně._x000d_
3. Šířkou se rozumí půdorysná vzdálenost, měřená od vnitřního líce sloupků zábradlí k protilehlému volnému okraji podlahy nebo mezi vnitřními líci._x000d_
</t>
  </si>
  <si>
    <t>49</t>
  </si>
  <si>
    <t>941211211</t>
  </si>
  <si>
    <t>Montáž lešení řadového rámového lehkého pracovního s podlahami s provozním zatížením tř. 3 do 200 kg/m2 Příplatek za první a každý další den použití lešení k ceně -1111 nebo -1112</t>
  </si>
  <si>
    <t>2046221057</t>
  </si>
  <si>
    <t>850,803*60 'Přepočtené koeficientem množství</t>
  </si>
  <si>
    <t>50</t>
  </si>
  <si>
    <t>941211812</t>
  </si>
  <si>
    <t>Demontáž lešení řadového rámového lehkého pracovního s provozním zatížením tř. 3 do 200 kg/m2 šířky tř. SW06 přes 0,6 do 0,9 m, výšky přes 10 do 25 m</t>
  </si>
  <si>
    <t>-521201461</t>
  </si>
  <si>
    <t xml:space="preserve">Poznámka k souboru cen:_x000d_
1. Demontáž lešení řadového rámového lehkého výšky přes 40 m se oceňuje individuálně._x000d_
</t>
  </si>
  <si>
    <t>51</t>
  </si>
  <si>
    <t>944511111</t>
  </si>
  <si>
    <t>Montáž ochranné sítě zavěšené na konstrukci lešení z textilie z umělých vláken</t>
  </si>
  <si>
    <t>828772175</t>
  </si>
  <si>
    <t xml:space="preserve">Poznámka k souboru cen:_x000d_
1. V cenách nejsou započteny náklady na lešení potřebné pro zavěšení sítí; toto lešení se oceňuje příslušnými cenami lešení._x000d_
</t>
  </si>
  <si>
    <t>52</t>
  </si>
  <si>
    <t>944511211</t>
  </si>
  <si>
    <t>Montáž ochranné sítě Příplatek za první a každý další den použití sítě k ceně -1111</t>
  </si>
  <si>
    <t>1591502951</t>
  </si>
  <si>
    <t>53</t>
  </si>
  <si>
    <t>944511811</t>
  </si>
  <si>
    <t>Demontáž ochranné sítě zavěšené na konstrukci lešení z textilie z umělých vláken</t>
  </si>
  <si>
    <t>-1522085072</t>
  </si>
  <si>
    <t>95</t>
  </si>
  <si>
    <t>Různé konstrukce a práce</t>
  </si>
  <si>
    <t>54</t>
  </si>
  <si>
    <t>93539 - R</t>
  </si>
  <si>
    <t>D+M Čtyřkomorová polystyrénová budka pro rorýse včetně oplechování</t>
  </si>
  <si>
    <t>2039447897</t>
  </si>
  <si>
    <t>55</t>
  </si>
  <si>
    <t>742310002</t>
  </si>
  <si>
    <t>Dmt+Mt komunikačního tabla</t>
  </si>
  <si>
    <t>380205769</t>
  </si>
  <si>
    <t>56</t>
  </si>
  <si>
    <t>7212428-R</t>
  </si>
  <si>
    <t>Dmt+Mt lapačů střešních splavenin</t>
  </si>
  <si>
    <t>1155280098</t>
  </si>
  <si>
    <t>Poznámka k položce:_x000d_
včetně dodání lapačů střešních splavenin a nutné úpravy části kanalizace pro napojení nových lapačů</t>
  </si>
  <si>
    <t>57</t>
  </si>
  <si>
    <t>766310002</t>
  </si>
  <si>
    <t>Dmt+Mt střelitních držáků, antén, domovních štítků</t>
  </si>
  <si>
    <t>-464826687</t>
  </si>
  <si>
    <t>Poznámka k položce:_x000d_
- držák pro 1 satelit_x000d_
- 1 anténa s konzolí_x000d_
- domovní štítky označující číslo popisné domu se skládají ze tří částí (číslic) vysokých cca 20 cm</t>
  </si>
  <si>
    <t>58</t>
  </si>
  <si>
    <t>9353901-R</t>
  </si>
  <si>
    <t>Demontáž, úprava skříně vel. 600/600 mm (vytažení do úrovně povrchu fasády) a montáž dvířek HUP ve fasádě včetně nátěrů</t>
  </si>
  <si>
    <t>-142384975</t>
  </si>
  <si>
    <t>59</t>
  </si>
  <si>
    <t>9353902-R</t>
  </si>
  <si>
    <t>Demontáž, úprava skříně vel. 600/400 mm (vytažení do úrovně povrchu fasády) a montáž dvířek EI ve fasádě včetně nátěrů</t>
  </si>
  <si>
    <t>-1702213565</t>
  </si>
  <si>
    <t>96</t>
  </si>
  <si>
    <t>Bourání konstrukcí</t>
  </si>
  <si>
    <t>60</t>
  </si>
  <si>
    <t>71240083R</t>
  </si>
  <si>
    <t xml:space="preserve">Odstranění ze střech šikmých přes 10° do 30° krytiny povlakové </t>
  </si>
  <si>
    <t>1239887202</t>
  </si>
  <si>
    <t>187,432*1,25</t>
  </si>
  <si>
    <t>61</t>
  </si>
  <si>
    <t>712400845</t>
  </si>
  <si>
    <t>Odstranění ze střech šikmých přes 10° do 30° doplňků ventilační hlavice</t>
  </si>
  <si>
    <t>1433544355</t>
  </si>
  <si>
    <t>62</t>
  </si>
  <si>
    <t>713152833</t>
  </si>
  <si>
    <t>Odstranění tepelné izolace běžných stavebních konstrukcí z rohoží, pásů, dílců, desek, bloků střech šikmých nebo nadstřešních částí nadstřešních izolací připevněných šrouby z vláknitých materiálů, tloušťky izolace přes 100 mm</t>
  </si>
  <si>
    <t>248237320</t>
  </si>
  <si>
    <t xml:space="preserve">Poznámka k souboru cen:_x000d_
1. Ceny se používají pro odstraňování jednovrstvé a dvouvrstvé izolace, další vrstvy se oceňují individuálně._x000d_
2. U cen odstraňování polystyrenu připevněného lepením nerozlišujeme způsob nalepení._x000d_
3. V ceně nejsou započteny náklady na odstranění separačních vrstev. Tyto práce lze oceňovat příslušnými cenami katalogu 800–711 Izolace proti vodě, vlhkosti a plynům._x000d_
</t>
  </si>
  <si>
    <t>63</t>
  </si>
  <si>
    <t>764002811</t>
  </si>
  <si>
    <t>Demontáž klempířských konstrukcí okapového plechu do suti, v krytině povlakové</t>
  </si>
  <si>
    <t>1953250391</t>
  </si>
  <si>
    <t>64</t>
  </si>
  <si>
    <t>764002841</t>
  </si>
  <si>
    <t>Demontáž klempířských konstrukcí oplechování horních ploch zdí a nadezdívek do suti</t>
  </si>
  <si>
    <t>435641996</t>
  </si>
  <si>
    <t>65</t>
  </si>
  <si>
    <t>764002851</t>
  </si>
  <si>
    <t>Demontáž klempířských konstrukcí oplechování parapetů do suti</t>
  </si>
  <si>
    <t>87149105</t>
  </si>
  <si>
    <t>66</t>
  </si>
  <si>
    <t>764004801</t>
  </si>
  <si>
    <t>Demontáž klempířských konstrukcí žlabu podokapního do suti</t>
  </si>
  <si>
    <t>1371078393</t>
  </si>
  <si>
    <t>6,98+11,53+1,36</t>
  </si>
  <si>
    <t>67</t>
  </si>
  <si>
    <t>764004861</t>
  </si>
  <si>
    <t>Demontáž klempířských konstrukcí svodu do suti</t>
  </si>
  <si>
    <t>-433915062</t>
  </si>
  <si>
    <t>27,1+34</t>
  </si>
  <si>
    <t>68</t>
  </si>
  <si>
    <t>767810811</t>
  </si>
  <si>
    <t xml:space="preserve">Demontáž větracích mřížek </t>
  </si>
  <si>
    <t>-336310703</t>
  </si>
  <si>
    <t>69</t>
  </si>
  <si>
    <t>965045112</t>
  </si>
  <si>
    <t>Bourání potěrů tl. do 50 mm cementových nebo pískocementových, plochy do 4 m2</t>
  </si>
  <si>
    <t>528664868</t>
  </si>
  <si>
    <t>70</t>
  </si>
  <si>
    <t>965081223</t>
  </si>
  <si>
    <t>Bourání podlah z dlaždic bez podkladního lože nebo mazaniny, s jakoukoliv výplní spár keramických nebo xylolitových tl. přes 10 mm plochy přes 1 m2</t>
  </si>
  <si>
    <t>1878082228</t>
  </si>
  <si>
    <t xml:space="preserve">Poznámka k souboru cen:_x000d_
1. Odsekání soklíků se oceňuje cenami souboru cen 965 08._x000d_
</t>
  </si>
  <si>
    <t>71</t>
  </si>
  <si>
    <t>965081353</t>
  </si>
  <si>
    <t>Bourání podlah z dlaždic bez podkladního lože nebo mazaniny, s jakoukoliv výplní spár betonových, teracových nebo čedičových tl. přes 40 mm, plochy přes 1 m2</t>
  </si>
  <si>
    <t>688184578</t>
  </si>
  <si>
    <t>72</t>
  </si>
  <si>
    <t>968062355</t>
  </si>
  <si>
    <t>Vybourání dřevěných rámů oken s křídly, dveřních zárubní, vrat, stěn, ostění nebo obkladů rámů oken s křídly dvojitých, plochy do 2 m2</t>
  </si>
  <si>
    <t>-34391846</t>
  </si>
  <si>
    <t xml:space="preserve">Poznámka k souboru cen:_x000d_
1. V cenách -2244 až -2747 jsou započteny i náklady na vyvěšení křídel._x000d_
</t>
  </si>
  <si>
    <t>3*2*0,96*2,17</t>
  </si>
  <si>
    <t>1*2,00*1,50</t>
  </si>
  <si>
    <t>73</t>
  </si>
  <si>
    <t>968062747</t>
  </si>
  <si>
    <t>Vybourání dřevěných rámů oken s křídly, dveřních zárubní, vrat, stěn, ostění nebo obkladů stěn plných, zasklených nebo výkladních pevných nebo otevíratelných, plochy přes 4 m2</t>
  </si>
  <si>
    <t>887843463</t>
  </si>
  <si>
    <t>2,40*2,42</t>
  </si>
  <si>
    <t>74</t>
  </si>
  <si>
    <t>978015341</t>
  </si>
  <si>
    <t>Otlučení vápenných nebo vápenocementových omítek vnějších ploch s vyškrabáním spar a s očištěním zdiva stupně členitosti 1 a 2, v rozsahu přes 10 do 30 %</t>
  </si>
  <si>
    <t>-1536616599</t>
  </si>
  <si>
    <t>997</t>
  </si>
  <si>
    <t>Přesun sutě</t>
  </si>
  <si>
    <t>75</t>
  </si>
  <si>
    <t>997013217</t>
  </si>
  <si>
    <t>Vnitrostaveništní doprava suti a vybouraných hmot vodorovně do 50 m svisle ručně (nošením po schodech) pro budovy a haly výšky přes 21 do 24 m</t>
  </si>
  <si>
    <t>1498495222</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</si>
  <si>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</si>
  <si>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76</t>
  </si>
  <si>
    <t>997013501</t>
  </si>
  <si>
    <t>Odvoz suti a vybouraných hmot na skládku nebo meziskládku se složením, na vzdálenost do 1 km</t>
  </si>
  <si>
    <t>-1935684211</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</si>
  <si>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</si>
  <si>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77</t>
  </si>
  <si>
    <t>997013509</t>
  </si>
  <si>
    <t>Odvoz suti a vybouraných hmot na skládku nebo meziskládku se složením, na vzdálenost Příplatek k ceně za každý další i započatý 1 km přes 1 km</t>
  </si>
  <si>
    <t>-584887906</t>
  </si>
  <si>
    <t>39,161*14 'Přepočtené koeficientem množství</t>
  </si>
  <si>
    <t>78</t>
  </si>
  <si>
    <t>997013511</t>
  </si>
  <si>
    <t>Odvoz suti a vybouraných hmot z meziskládky na skládku s naložením a se složením, na vzdálenost do 1 km</t>
  </si>
  <si>
    <t>-551561214</t>
  </si>
  <si>
    <t xml:space="preserve">Poznámka k souboru cen:_x000d_
1. Délka odvozu suti je vzdálenost od místa naložení suti na dopravní prostředek na meziskládce až po místo složení na určené skládce._x000d_
2. V ceně jsou započteny i náklady na naložení suti na dopravní prostředek a její složení na skládku._x000d_
3. Cena je určena pro odvoz suti na skládku jakýmkoliv způsobem silniční dopravy (i prostřednictvím kontejnerů)._x000d_
4. Příplatek k ceně za každý další i započatý 1 km přes 1 km se oceňuje cenou 997 01-3509._x000d_
</t>
  </si>
  <si>
    <t>79</t>
  </si>
  <si>
    <t>94620002</t>
  </si>
  <si>
    <t>poplatek za uložení stavebního odpadu betonového zatříděného kódem 170 101</t>
  </si>
  <si>
    <t>-918119467</t>
  </si>
  <si>
    <t>80</t>
  </si>
  <si>
    <t>94620003</t>
  </si>
  <si>
    <t>poplatek za uložení stavebního odpadu cihelného zatříděného kódem 107 102</t>
  </si>
  <si>
    <t>819155621</t>
  </si>
  <si>
    <t>81</t>
  </si>
  <si>
    <t>94620230</t>
  </si>
  <si>
    <t>poplatek za uložení stavebního odpadu keramického zatříděného kódem 170 103</t>
  </si>
  <si>
    <t>1238021030</t>
  </si>
  <si>
    <t>82</t>
  </si>
  <si>
    <t>94620240</t>
  </si>
  <si>
    <t>poplatek za uložení stavebního odpadu z izolačních materiálů zatříděného kódem 107 604</t>
  </si>
  <si>
    <t>635698158</t>
  </si>
  <si>
    <t>83</t>
  </si>
  <si>
    <t>94620250</t>
  </si>
  <si>
    <t>poplatek za uložení směsného stavebního a demoličního odpadu zatříděného kódem 107 904</t>
  </si>
  <si>
    <t>-918510148</t>
  </si>
  <si>
    <t>998</t>
  </si>
  <si>
    <t>Přesun hmot</t>
  </si>
  <si>
    <t>84</t>
  </si>
  <si>
    <t>998018003</t>
  </si>
  <si>
    <t>Přesun hmot pro budovy občanské výstavby, bydlení, výrobu a služby ruční - bez užití mechanizace vodorovná dopravní vzdálenost do 100 m pro budovy s jakoukoliv nosnou konstrukcí výšky přes 12 do 24 m</t>
  </si>
  <si>
    <t>12108525</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</si>
  <si>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</si>
  <si>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</si>
  <si>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</si>
  <si>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</si>
  <si>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</si>
  <si>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85</t>
  </si>
  <si>
    <t>62213112R</t>
  </si>
  <si>
    <t>Mineralizační nástřik</t>
  </si>
  <si>
    <t>370887074</t>
  </si>
  <si>
    <t>Poznámka k položce:_x000d_
Příklad materiálu : Penetrace Remmers Kiesol Standart (spotřeba 0,15 kg/m2)</t>
  </si>
  <si>
    <t>(8,00+2,20)*0,70</t>
  </si>
  <si>
    <t>(17,15+2,08+1,46+0,79-3,18+3,90)*0,70</t>
  </si>
  <si>
    <t>(13,160+2*0,25)*0,70</t>
  </si>
  <si>
    <t>(10,40+6,57+3,85+5,10)*0,70</t>
  </si>
  <si>
    <t xml:space="preserve">Součet </t>
  </si>
  <si>
    <t>86</t>
  </si>
  <si>
    <t>711161222</t>
  </si>
  <si>
    <t>Izolace proti zemní vlhkosti a beztlakové vodě nopovými fóliemi na ploše svislé S vrstva ochranná, odvětrávací a drenážní s nakašírovanou filtrační textilií výška nopku 8,0 mm, tl. fólie do 0,6 mm</t>
  </si>
  <si>
    <t>-390066735</t>
  </si>
  <si>
    <t>87</t>
  </si>
  <si>
    <t>711161384</t>
  </si>
  <si>
    <t>Izolace proti zemní vlhkosti a beztlakové vodě nopovými fóliemi ostatní ukončení izolace provětrávací lištou</t>
  </si>
  <si>
    <t>1552030995</t>
  </si>
  <si>
    <t>(8,00+2,20)</t>
  </si>
  <si>
    <t>(17,15+2,08+1,46+0,79-3,18+3,90)</t>
  </si>
  <si>
    <t>(13,160+2*0,25)</t>
  </si>
  <si>
    <t>(10,40+6,57+3,85+5,10)</t>
  </si>
  <si>
    <t>88</t>
  </si>
  <si>
    <t>71119101R</t>
  </si>
  <si>
    <t>Provedení kotvícího můstku na ploše svislé S</t>
  </si>
  <si>
    <t>-1150643262</t>
  </si>
  <si>
    <t>Poznámka k položce:_x000d_
příklad materiálu : Remmers Sulfatexschlämme (spotřena 1,2 kg/m2)</t>
  </si>
  <si>
    <t>89</t>
  </si>
  <si>
    <t>71119311R</t>
  </si>
  <si>
    <t>Těsnící malta</t>
  </si>
  <si>
    <t>-1101204335</t>
  </si>
  <si>
    <t>Poznámka k položce:_x000d_
Příklad materiálu : WP DS Lavell/Dichtspachtel</t>
  </si>
  <si>
    <t>90</t>
  </si>
  <si>
    <t>71119312R</t>
  </si>
  <si>
    <t>Hydroizolační minerální modifikovaná stěrka 2x tl. vyzrálá stěrky min.3 mm</t>
  </si>
  <si>
    <t>236923577</t>
  </si>
  <si>
    <t>91</t>
  </si>
  <si>
    <t>998711101</t>
  </si>
  <si>
    <t>Přesun hmot pro izolace proti vodě, vlhkosti a plynům stanovený z hmotnosti přesunovaného materiálu vodorovná dopravní vzdálenost do 50 m v objektech výšky do 6 m</t>
  </si>
  <si>
    <t>2016431997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</si>
  <si>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</si>
  <si>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</si>
  <si>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</si>
  <si>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92</t>
  </si>
  <si>
    <t>712363085</t>
  </si>
  <si>
    <t xml:space="preserve">Provedení povlakové krytiny střech plochých do 10° fólií lepícím páskem </t>
  </si>
  <si>
    <t>1492372943</t>
  </si>
  <si>
    <t xml:space="preserve">Poznámka k souboru cen:_x000d_
1. Povlakové krytiny střech jednotlivě do 10 m2 se oceňují skladebně cenou příslušné izolace a cenou 712 39-9097 Příplatek za plochu do 10 m2._x000d_
</t>
  </si>
  <si>
    <t>8,00+2,20+17,15+2,08+1,46+0,79-3,18+3,90+13,160+2*0,25+10,40+6,57+3,85+5,10</t>
  </si>
  <si>
    <t>93</t>
  </si>
  <si>
    <t>59244-R</t>
  </si>
  <si>
    <t xml:space="preserve"> pěnová páska</t>
  </si>
  <si>
    <t>5320414</t>
  </si>
  <si>
    <t>712363601</t>
  </si>
  <si>
    <t>Provedení povlakové krytiny střech plochých do 10° s mechanicky kotvenou izolací včetně položení fólie a horkovzdušného svaření tl. tepelné izolace přes 240 mm budovy výšky do 18 m, kotvené do betonu nebo pórobetonu vnitřní plocha</t>
  </si>
  <si>
    <t>1450638162</t>
  </si>
  <si>
    <t xml:space="preserve">Poznámka k souboru cen:_x000d_
1. V cenách jsou započteny i náklady na dodávku kotev._x000d_
2. V cenách nejsou započteny náklady na dodávku fólie, tato se oceňuje ve specifikaci._x000d_
3. Kotvení plechových lišt rš větší než 200 mm se oceňují katalogem 800-764 Klempířské konstrukce._x000d_
4. Vymezení rohových a okrajových částí je dané kotevním plánem nebo výpočtem podle přílohy č. 3 tohoto katalogu._x000d_
</t>
  </si>
  <si>
    <t>234,29*0,5 'Přepočtené koeficientem množství</t>
  </si>
  <si>
    <t>712363602</t>
  </si>
  <si>
    <t>Provedení povlakové krytiny střech plochých do 10° s mechanicky kotvenou izolací včetně položení fólie a horkovzdušného svaření tl. tepelné izolace přes 240 mm budovy výšky do 18 m, kotvené do betonu nebo pórobetonu okraj</t>
  </si>
  <si>
    <t>1176193764</t>
  </si>
  <si>
    <t>234,29*0,3 'Přepočtené koeficientem množství</t>
  </si>
  <si>
    <t>28322041</t>
  </si>
  <si>
    <t>fólie střešní mPVC ke kotvení 1,5 mm - Dekplan 76 - šedý</t>
  </si>
  <si>
    <t>106388877</t>
  </si>
  <si>
    <t>234,29*1,15 'Přepočtené koeficientem množství</t>
  </si>
  <si>
    <t>97</t>
  </si>
  <si>
    <t>28322058</t>
  </si>
  <si>
    <t>fólie střešní mPVC na detaily 1,5 mm</t>
  </si>
  <si>
    <t>125250422</t>
  </si>
  <si>
    <t>234,29*0,2 'Přepočtené koeficientem množství</t>
  </si>
  <si>
    <t>98</t>
  </si>
  <si>
    <t>998712103</t>
  </si>
  <si>
    <t>Přesun hmot pro povlakové krytiny stanovený z hmotnosti přesunovaného materiálu vodorovná dopravní vzdálenost do 50 m v objektech výšky přes 12 do 24 m</t>
  </si>
  <si>
    <t>-846661137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</si>
  <si>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</si>
  <si>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</si>
  <si>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</si>
  <si>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99</t>
  </si>
  <si>
    <t>713141181</t>
  </si>
  <si>
    <t>Montáž tepelné izolace střech plochých rohožemi, pásy, deskami, dílci, bloky (izolační materiál ve specifikaci) přišroubovanými šrouby tl. izolace přes 170 mm budovy výšky do 20 m vnitřní pole</t>
  </si>
  <si>
    <t>-1283486574</t>
  </si>
  <si>
    <t xml:space="preserve">Poznámka k souboru cen:_x000d_
1. Množství tepelné izolace střech plochých atikovými pásky k ceně -1211 se určuje v m projektované délky obložení (bez přesahů) na obvodu ploché střechy._x000d_
2. Množství jednotek tepelné izolace střech plochých spádovými klíny k cenám -1311 až -1335 se určuje v m2 půdorysné projektované vyspádované plochy střechy._x000d_
</t>
  </si>
  <si>
    <t>100</t>
  </si>
  <si>
    <t>713141182</t>
  </si>
  <si>
    <t>Montáž tepelné izolace střech plochých rohožemi, pásy, deskami, dílci, bloky (izolační materiál ve specifikaci) přišroubovanými šrouby tl. izolace přes 170 mm budovy výšky do 20 m okrajové pole</t>
  </si>
  <si>
    <t>-255699660</t>
  </si>
  <si>
    <t>101</t>
  </si>
  <si>
    <t>713141183</t>
  </si>
  <si>
    <t>Montáž tepelné izolace střech plochých rohožemi, pásy, deskami, dílci, bloky (izolační materiál ve specifikaci) přišroubovanými šrouby tl. izolace přes 170 mm budovy výšky do 20 m rohové pole</t>
  </si>
  <si>
    <t>-1506624769</t>
  </si>
  <si>
    <t>102</t>
  </si>
  <si>
    <t>8592248018876</t>
  </si>
  <si>
    <t>minerální izolace, λD = 0,039 (W·m-1·K-1),CS(10)70kPa, 2000 X 1200 X 100mm, materiál vhodný jako vrchní vrstva tepelněizolačního souvrství plochých střech s vysokými požadavky na mechanickou pevnost.</t>
  </si>
  <si>
    <t>-1311445730</t>
  </si>
  <si>
    <t>234,29*1,02 'Přepočtené koeficientem množství</t>
  </si>
  <si>
    <t>103</t>
  </si>
  <si>
    <t>ISV.8592248018777</t>
  </si>
  <si>
    <t xml:space="preserve">minerální izolace, λD = 0,037  (W·m-1·K-1),CS(10)30kPa, 2000 X 1200 X 100mm, materiál vhodný pro podkladní vrstvy tepelněizolačního souvrství plochých střech.</t>
  </si>
  <si>
    <t>577366522</t>
  </si>
  <si>
    <t>234,29*2,04 'Přepočtené koeficientem množství</t>
  </si>
  <si>
    <t>104</t>
  </si>
  <si>
    <t>713191115</t>
  </si>
  <si>
    <t>Montáž tepelné izolace stavebních konstrukcí - doplňky a konstrukční součásti podlah, stropů vrchem nebo střech překrytím pásem asfaltovým samolepícím na sucho</t>
  </si>
  <si>
    <t>2128507118</t>
  </si>
  <si>
    <t>105</t>
  </si>
  <si>
    <t>2615261100</t>
  </si>
  <si>
    <t>300 g/m2 netkaná geotextilie (role/100m2)</t>
  </si>
  <si>
    <t>1771510520</t>
  </si>
  <si>
    <t>106</t>
  </si>
  <si>
    <t>712531111</t>
  </si>
  <si>
    <t>Provedení povlakové krytiny střech oblých pásy na sucho podkladní samolepící pás</t>
  </si>
  <si>
    <t>-1543430822</t>
  </si>
  <si>
    <t xml:space="preserve">Poznámka k souboru cen:_x000d_
1. Povlakové krytiny střech jednotlivě do 10 m2 se oceňuje skladebně cenou příslušné izolace a cenou 712 59-9096 Příplatek za plochu do 10 m2, a to jen při položení pásů za použití natěradel nebo tmelů za horka._x000d_
</t>
  </si>
  <si>
    <t>107</t>
  </si>
  <si>
    <t>4003973112493</t>
  </si>
  <si>
    <t>univerzální jednostranná lepicí páska pro spojení přesahů parobrzdy a k lepení detailů a prostupů skrz parobrzdu.</t>
  </si>
  <si>
    <t>284205122</t>
  </si>
  <si>
    <t>108</t>
  </si>
  <si>
    <t>712511101</t>
  </si>
  <si>
    <t>Provedení povlakové krytiny střech oblých natěradly a tmely za studena nátěrem penetračním</t>
  </si>
  <si>
    <t>1569486734</t>
  </si>
  <si>
    <t xml:space="preserve">Poznámka k souboru cen:_x000d_
1. Povlakové krytiny střech jednotlivě do 10 m2 se oceňují skladebně cenou příslušné izolace a cenou 712 59-9095 Příplatek za plochu do 10 m2._x000d_
</t>
  </si>
  <si>
    <t>109</t>
  </si>
  <si>
    <t>111631-R</t>
  </si>
  <si>
    <t>penetrace</t>
  </si>
  <si>
    <t>751481797</t>
  </si>
  <si>
    <t>234,29*0,00035 'Přepočtené koeficientem množství</t>
  </si>
  <si>
    <t>110</t>
  </si>
  <si>
    <t>998713103</t>
  </si>
  <si>
    <t>Přesun hmot pro izolace tepelné stanovený z hmotnosti přesunovaného materiálu vodorovná dopravní vzdálenost do 50 m v objektech výšky přes 12 m do 24 m</t>
  </si>
  <si>
    <t>1345130447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</si>
  <si>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</si>
  <si>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741</t>
  </si>
  <si>
    <t>Elektroinstalace - silnoproud</t>
  </si>
  <si>
    <t>111</t>
  </si>
  <si>
    <t>741.1</t>
  </si>
  <si>
    <t>Dmt a Mt hromosvodu včetně revize</t>
  </si>
  <si>
    <t>1502981302</t>
  </si>
  <si>
    <t>Poznámka k položce:_x000d_
- demontáž hromosvodného vedení včetně úchytů a podpěrek v délce 50 m_x000d_
- montáž hromosvodného vedení včetně úchytů a podpěrek v délce 50 m_x000d_
- revize hromosvodu</t>
  </si>
  <si>
    <t>112</t>
  </si>
  <si>
    <t>741.3</t>
  </si>
  <si>
    <t>Dmtž svítidel na fasádě, úpravqa el. přívodu a mtž nového svítidla</t>
  </si>
  <si>
    <t>1953436100</t>
  </si>
  <si>
    <t>751</t>
  </si>
  <si>
    <t>Vzduchotechnika</t>
  </si>
  <si>
    <t>113</t>
  </si>
  <si>
    <t>751537092</t>
  </si>
  <si>
    <t>Montáž kruhového potrubí ohebného neizolovaného z korozivzdorné oceli, průměru přes 100 do 200 mm</t>
  </si>
  <si>
    <t>707247475</t>
  </si>
  <si>
    <t>14*0,55</t>
  </si>
  <si>
    <t>114</t>
  </si>
  <si>
    <t>11.136.999</t>
  </si>
  <si>
    <t>kovové potrubí flexi DN125 dl. 550 mm</t>
  </si>
  <si>
    <t>1038832129</t>
  </si>
  <si>
    <t>115</t>
  </si>
  <si>
    <t>998751102</t>
  </si>
  <si>
    <t>Přesun hmot pro vzduchotechniku stanovený z hmotnosti přesunovaného materiálu vodorovná dopravní vzdálenost do 100 m v objektech výšky přes 12 do 24 m</t>
  </si>
  <si>
    <t>930888573</t>
  </si>
  <si>
    <t>762</t>
  </si>
  <si>
    <t>Konstrukce tesařské</t>
  </si>
  <si>
    <t>116</t>
  </si>
  <si>
    <t>762332131</t>
  </si>
  <si>
    <t>Montáž vázaných konstrukcí krovů střech pultových, sedlových, valbových, stanových čtvercového nebo obdélníkového půdorysu, z řeziva hraněného průřezové plochy do 120 cm2</t>
  </si>
  <si>
    <t>196333983</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</si>
  <si>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</si>
  <si>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117</t>
  </si>
  <si>
    <t>60512001</t>
  </si>
  <si>
    <t>řezivo jehličnaté hranol jakost I do 120cm2</t>
  </si>
  <si>
    <t>-732387122</t>
  </si>
  <si>
    <t>"trámek 150/60 mm"71,98*0,15*0,06</t>
  </si>
  <si>
    <t>0,648*1,08 'Přepočtené koeficientem množství</t>
  </si>
  <si>
    <t>118</t>
  </si>
  <si>
    <t>762341675</t>
  </si>
  <si>
    <t>Bednění a laťování montáž bednění štítových okapových říms, krajnic, závětrných prken a žaluzií ve spádu nebo rovnoběžně s okapem z desek dřevotřískových nebo dřevoštěpkových na pero a drážku</t>
  </si>
  <si>
    <t>1373455880</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</si>
  <si>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</si>
  <si>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(8,00+2,20+17,15+2,08+1,46+0,79-3,18+3,90+13,160+2*0,25+10,40+6,57+3,85+5,10)*0,80</t>
  </si>
  <si>
    <t>119</t>
  </si>
  <si>
    <t>60726280</t>
  </si>
  <si>
    <t>deska dřevoštěpková OSB pero-drážka nebroušená tl 25mm</t>
  </si>
  <si>
    <t>183094867</t>
  </si>
  <si>
    <t>57,584*1,1 'Přepočtené koeficientem množství</t>
  </si>
  <si>
    <t>120</t>
  </si>
  <si>
    <t>762395000</t>
  </si>
  <si>
    <t>Spojovací prostředky krovů, bednění a laťování, nadstřešních konstrukcí svory, prkna, hřebíky, pásová ocel, vruty</t>
  </si>
  <si>
    <t>-888494529</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</si>
  <si>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</si>
  <si>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57,584*0,025+0,70</t>
  </si>
  <si>
    <t>121</t>
  </si>
  <si>
    <t>998762103</t>
  </si>
  <si>
    <t>Přesun hmot pro konstrukce tesařské stanovený z hmotnosti přesunovaného materiálu vodorovná dopravní vzdálenost do 50 m v objektech výšky přes 12 do 24 m</t>
  </si>
  <si>
    <t>-213948021</t>
  </si>
  <si>
    <t>764</t>
  </si>
  <si>
    <t>Konstrukce klempířské</t>
  </si>
  <si>
    <t>122</t>
  </si>
  <si>
    <t>764.1</t>
  </si>
  <si>
    <t>Dmtž stávajícího oplechování komína a provedení nového oplechování</t>
  </si>
  <si>
    <t>1446651091</t>
  </si>
  <si>
    <t>123</t>
  </si>
  <si>
    <t>764011620</t>
  </si>
  <si>
    <t>Pásek z pozinkovaného plechu s povrchovou úpravou rš 50 mm</t>
  </si>
  <si>
    <t>865486828</t>
  </si>
  <si>
    <t>Poznámka k položce:_x000d_
Požadavek na materiál: Viplanyl - žárově pozinkovaný plech, povrchově chráněný vrstvou měkčeného PVC</t>
  </si>
  <si>
    <t>124</t>
  </si>
  <si>
    <t>764011621</t>
  </si>
  <si>
    <t>Rohová lišta z pozinkovaného plechu s povrchovou úpravou připojovací, včetně tmelení rš 100 mm</t>
  </si>
  <si>
    <t>-777888705</t>
  </si>
  <si>
    <t>125</t>
  </si>
  <si>
    <t>76415510R</t>
  </si>
  <si>
    <t>Odvětrací komínek TOPWET D125</t>
  </si>
  <si>
    <t>1359893067</t>
  </si>
  <si>
    <t>126</t>
  </si>
  <si>
    <t>764212663</t>
  </si>
  <si>
    <t>Oplechování střešních prvků z pozinkovaného plechu s povrchovou úpravou okapu okapovým plechem střechy rovné rš 250 mm</t>
  </si>
  <si>
    <t>961936900</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</si>
  <si>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</si>
  <si>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127</t>
  </si>
  <si>
    <t>76415500R</t>
  </si>
  <si>
    <t>Ochranná hlavice pro zakončení VZT + potrubí dl. 800 mm D315</t>
  </si>
  <si>
    <t>436814308</t>
  </si>
  <si>
    <t>128</t>
  </si>
  <si>
    <t>764246306</t>
  </si>
  <si>
    <t>Oplechování parapetů z titanzinkového lesklého válcovaného plechu rovných mechanicky kotvené, bez rohů rš do 500 mm</t>
  </si>
  <si>
    <t>420645024</t>
  </si>
  <si>
    <t>2,15*4</t>
  </si>
  <si>
    <t>0,84*4</t>
  </si>
  <si>
    <t>5,58*1</t>
  </si>
  <si>
    <t>3,00*1</t>
  </si>
  <si>
    <t>0,88*3</t>
  </si>
  <si>
    <t>4,98*3</t>
  </si>
  <si>
    <t>1,18*4</t>
  </si>
  <si>
    <t>5,58*2</t>
  </si>
  <si>
    <t>1,15*6</t>
  </si>
  <si>
    <t>5,52*3</t>
  </si>
  <si>
    <t>2,10*3</t>
  </si>
  <si>
    <t>129</t>
  </si>
  <si>
    <t>764246367</t>
  </si>
  <si>
    <t>Oplechování parapetů z titanzinkového lesklého válcovaného plechu rovných celoplošně lepené, bez rohů Příplatek k cenám za zvýšenou pracnost při provedení rohu nebo koutu přes rš 400 mm</t>
  </si>
  <si>
    <t>-1594049449</t>
  </si>
  <si>
    <t>2*(4+4+1+1+3+3+4+2+6+3+2+3)</t>
  </si>
  <si>
    <t>130</t>
  </si>
  <si>
    <t>764541304</t>
  </si>
  <si>
    <t>Žlab podokapní z titanzinkového lesklého válcovaného plechu včetně háků a čel půlkruhový rš 280 mm</t>
  </si>
  <si>
    <t>10070921</t>
  </si>
  <si>
    <t>11,53+1,36</t>
  </si>
  <si>
    <t>131</t>
  </si>
  <si>
    <t>764541305</t>
  </si>
  <si>
    <t>Žlab podokapní z titanzinkového lesklého válcovaného plechu včetně háků a čel půlkruhový rš 330 mm</t>
  </si>
  <si>
    <t>1254014823</t>
  </si>
  <si>
    <t>132</t>
  </si>
  <si>
    <t>764541325</t>
  </si>
  <si>
    <t>Žlab podokapní z titanzinkového lesklého válcovaného plechu včetně háků a čel roh nebo kout, žlabu půlkruhového rš 330 mm</t>
  </si>
  <si>
    <t>558037721</t>
  </si>
  <si>
    <t>133</t>
  </si>
  <si>
    <t>764541346</t>
  </si>
  <si>
    <t>Žlab podokapní z titanzinkového lesklého válcovaného plechu včetně háků a čel kotlík oválný (trychtýřový), rš žlabu/průměr svodu 330/100 mm</t>
  </si>
  <si>
    <t>-637529319</t>
  </si>
  <si>
    <t>134</t>
  </si>
  <si>
    <t>764541347</t>
  </si>
  <si>
    <t>Žlab podokapní z titanzinkového lesklého válcovaného plechu včetně háků a čel kotlík oválný (trychtýřový), rš žlabu/průměr svodu 330/120 mm</t>
  </si>
  <si>
    <t>455749126</t>
  </si>
  <si>
    <t>135</t>
  </si>
  <si>
    <t>998764103</t>
  </si>
  <si>
    <t>Přesun hmot pro konstrukce klempířské stanovený z hmotnosti přesunovaného materiálu vodorovná dopravní vzdálenost do 50 m v objektech výšky přes 12 do 24 m</t>
  </si>
  <si>
    <t>2050511327</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</si>
  <si>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</si>
  <si>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</si>
  <si>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</si>
  <si>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136</t>
  </si>
  <si>
    <t>766622132</t>
  </si>
  <si>
    <t>Montáž oken plastových včetně montáže rámu na polyuretanovou pěnu plochy přes 1 m2 otevíravých nebo sklápěcích do zdiva, výšky přes 1,5 do 2,5 m</t>
  </si>
  <si>
    <t>-1771593635</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</si>
  <si>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</si>
  <si>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137</t>
  </si>
  <si>
    <t>OZN. O1</t>
  </si>
  <si>
    <t>plastové okno čtyřkřídlové otevíravé a sklápěcí 2 x 960/2170 mm okno je zalomené oszené v oblouku Uw = 1,1</t>
  </si>
  <si>
    <t>-641421798</t>
  </si>
  <si>
    <t>138</t>
  </si>
  <si>
    <t>OZN. O2</t>
  </si>
  <si>
    <t>plastové okno čtyřkřídlové otevíravé a sklápěcí 2000/1500 mm horní okraj do oblouku okno je zalomené oszené v oblouku Uw = 1,1</t>
  </si>
  <si>
    <t>-1801462700</t>
  </si>
  <si>
    <t>139</t>
  </si>
  <si>
    <t>766629214</t>
  </si>
  <si>
    <t>Montáž oken dřevěných Příplatek k cenám za tepelnou izolaci mezi ostěním a rámem okna při rovném ostění, připojovací spára tl. do 15 mm, páska</t>
  </si>
  <si>
    <t>1794941053</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</si>
  <si>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V cenách 766 62 - 9 . . Příplatek k cenám za tepelnou izolaci mezi ostěním a rámem okna jsou započteny náklady na izolaci vnější i vnitřní._x000d_
3. Délka izolace se určuje v metrech délky rámu okna._x000d_
</t>
  </si>
  <si>
    <t>3*(2*0,96+2,17)*2</t>
  </si>
  <si>
    <t>1*(2,00+1,50)*2</t>
  </si>
  <si>
    <t>(2,40+2,42)*2</t>
  </si>
  <si>
    <t>140</t>
  </si>
  <si>
    <t>766642161</t>
  </si>
  <si>
    <t>Montáž vchodových dveří dřevěných nebo plastových včetně rámu na PU pěnu dvojitých do zdiva dvoukřídlových bez nadsvětlíku,</t>
  </si>
  <si>
    <t>1883076811</t>
  </si>
  <si>
    <t xml:space="preserve">Poznámka k souboru cen:_x000d_
1. V cenách montáže dveří jsou započteny i náklady na zaměření, vyklínování, horizontální i vertikální vyrovnání dveřního rámu, ukotvení a vyplnění spáry mezi rámem a ostěním polyuretanovou pěnou, včetně zednického začištění._x000d_
</t>
  </si>
  <si>
    <t>141</t>
  </si>
  <si>
    <t>OZN. P12</t>
  </si>
  <si>
    <t>prosklená vnější oceloplastová stěna 2400/2420 mm s dvoukřídlovými dveřmi 1500/2420 mm, hlavní křídlo š. 900 mm Uw = 1,1</t>
  </si>
  <si>
    <t>1060105616</t>
  </si>
  <si>
    <t>142</t>
  </si>
  <si>
    <t>998766103</t>
  </si>
  <si>
    <t>Přesun hmot pro konstrukce truhlářské stanovený z hmotnosti přesunovaného materiálu vodorovná dopravní vzdálenost do 50 m v objektech výšky přes 12 do 24 m</t>
  </si>
  <si>
    <t>1998278013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</si>
  <si>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</si>
  <si>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</si>
  <si>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</si>
  <si>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143</t>
  </si>
  <si>
    <t>767.1</t>
  </si>
  <si>
    <t>D+M Zastřešení balkonu přístupného z chodby ve 4.N.P. vel.3160/1580 mm podle výkresu č.12</t>
  </si>
  <si>
    <t>-690225645</t>
  </si>
  <si>
    <t>Poznámka k položce:_x000d_
včetně odstranění stávajícího zastřešení</t>
  </si>
  <si>
    <t>144</t>
  </si>
  <si>
    <t>767.2</t>
  </si>
  <si>
    <t>D+M Zastřešení balkonu ve 4.N.P. podle výkresu č.13</t>
  </si>
  <si>
    <t>1319206338</t>
  </si>
  <si>
    <t>145</t>
  </si>
  <si>
    <t>767.3</t>
  </si>
  <si>
    <t>D+M Madlo zábradlí dl. 3260 mm, sloupky dl.2100 mm včetně kotvení a nátěru podle tabulky zámečnických výrobků, výkres č. 20, OZN. Z1</t>
  </si>
  <si>
    <t>524360905</t>
  </si>
  <si>
    <t>Poznámka k položce:_x000d_
včetně odstranění stávajícího zábradlí a madel</t>
  </si>
  <si>
    <t>146</t>
  </si>
  <si>
    <t>767.4</t>
  </si>
  <si>
    <t>D+M Madlo zábradlí čtvrtkruhové dl. 2660 mm, sloupky dl. 1500 mm včetně kotvení a nátěru podle tabulky zámečnických výrobků, výkres č. 20, OZN. Z2</t>
  </si>
  <si>
    <t>-809636514</t>
  </si>
  <si>
    <t>147</t>
  </si>
  <si>
    <t>767.5</t>
  </si>
  <si>
    <t>D+M Repase stávajícího střešního výlezu</t>
  </si>
  <si>
    <t>-1057407450</t>
  </si>
  <si>
    <t>148</t>
  </si>
  <si>
    <t>767661811</t>
  </si>
  <si>
    <t>Demontáž mříží pevných nebo otevíravých (ozn.M2)</t>
  </si>
  <si>
    <t>-862174335</t>
  </si>
  <si>
    <t>149</t>
  </si>
  <si>
    <t>767662120</t>
  </si>
  <si>
    <t>Montáž mříží pevných (ozn.M2)</t>
  </si>
  <si>
    <t>1899378248</t>
  </si>
  <si>
    <t xml:space="preserve">Poznámka k souboru cen:_x000d_
1. Cenami lze oceňovat pouze montáž mříží dodaných vcelku._x000d_
2. Montáž mříží z jednotlivých tyčových prvků se oceňuje cenami 767 99- . . Montáž ostatních atypických zámečnických konstrukcí._x000d_
3. V cenách není započtena montáž dokončení okování mříží otvíravých; tyto práce se oceňují cenami souboru cen 767 64- . . Montáž dveří._x000d_
</t>
  </si>
  <si>
    <t>PI*(0,75)^2</t>
  </si>
  <si>
    <t>150</t>
  </si>
  <si>
    <t>767810111</t>
  </si>
  <si>
    <t>Montáž větracích mřížek ocelových čtyřhranných, průřezu do 0,01 m2</t>
  </si>
  <si>
    <t>880287760</t>
  </si>
  <si>
    <t xml:space="preserve">Poznámka k souboru cen:_x000d_
1. Ceny jsou kalkulovány pro osazení větracích mřížek do předem připravené konstrukce._x000d_
</t>
  </si>
  <si>
    <t>151</t>
  </si>
  <si>
    <t>56245605</t>
  </si>
  <si>
    <t>mřížka větrací hranatá plast 200x200 se žaluzií a síťovinou OZN. M2, výkres č. 21</t>
  </si>
  <si>
    <t>-1317427122</t>
  </si>
  <si>
    <t>152</t>
  </si>
  <si>
    <t>998767103</t>
  </si>
  <si>
    <t>Přesun hmot pro zámečnické konstrukce stanovený z hmotnosti přesunovaného materiálu vodorovná dopravní vzdálenost do 50 m v objektech výšky přes 12 do 24 m</t>
  </si>
  <si>
    <t>287590936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</si>
  <si>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</si>
  <si>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</si>
  <si>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</si>
  <si>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153</t>
  </si>
  <si>
    <t>771474113</t>
  </si>
  <si>
    <t>Montáž soklíků z dlaždic keramických lepených flexibilním lepidlem rovných výšky přes 90 do 120 mm</t>
  </si>
  <si>
    <t>2134688710</t>
  </si>
  <si>
    <t>154</t>
  </si>
  <si>
    <t>771574113</t>
  </si>
  <si>
    <t>Montáž podlah z dlaždic keramických lepených flexibilním lepidlem režných nebo glazovaných hladkých přes 9 do 12 ks/ m2</t>
  </si>
  <si>
    <t>-1244365101</t>
  </si>
  <si>
    <t>155</t>
  </si>
  <si>
    <t>59761409</t>
  </si>
  <si>
    <t>dlaždice keramické slinuté neglazované mrazuvzdorné přes 9 do 12 ks/m2 dle výběru investora</t>
  </si>
  <si>
    <t>-1115050738</t>
  </si>
  <si>
    <t>26,907*1,2 'Přepočtené koeficientem množství</t>
  </si>
  <si>
    <t>156</t>
  </si>
  <si>
    <t>771591111</t>
  </si>
  <si>
    <t>Podlahy - ostatní práce penetrace podkladu</t>
  </si>
  <si>
    <t>-498943666</t>
  </si>
  <si>
    <t xml:space="preserve">Poznámka k souboru cen:_x000d_
1. Množství měrných jednotek u ceny -1185 se stanoví podle počtu řezaných dlaždic, nezávisle na jejich velikosti._x000d_
2. Položkou -1185 lze ocenit provádění více řezů na jednom kusu dlažby._x000d_
</t>
  </si>
  <si>
    <t>157</t>
  </si>
  <si>
    <t>771591115</t>
  </si>
  <si>
    <t>Podlahy - ostatní práce spárování silikonem</t>
  </si>
  <si>
    <t>1076413868</t>
  </si>
  <si>
    <t>158</t>
  </si>
  <si>
    <t>771591185</t>
  </si>
  <si>
    <t>Podlahy - ostatní práce řezání dlaždic keramických rovné</t>
  </si>
  <si>
    <t>1252088703</t>
  </si>
  <si>
    <t>4*3,40*1,23*5</t>
  </si>
  <si>
    <t>PI*(1,80)^2*5</t>
  </si>
  <si>
    <t>159</t>
  </si>
  <si>
    <t>771591186</t>
  </si>
  <si>
    <t>Podlahy - ostatní práce řezání dlaždic keramických oblouku</t>
  </si>
  <si>
    <t>2091869332</t>
  </si>
  <si>
    <t>4*3,40</t>
  </si>
  <si>
    <t>160</t>
  </si>
  <si>
    <t>77159122R</t>
  </si>
  <si>
    <t>Hydroizolační stěrka</t>
  </si>
  <si>
    <t>-291856912</t>
  </si>
  <si>
    <t xml:space="preserve">Poznámka k souboru cen:_x000d_
1. V cenách 77159-1217, 77159-1227, 77159-1237, 77159-1247, 77159-1257 nejsou započteny náklady na materiál, tyto se oceňují ve specifikaci._x000d_
</t>
  </si>
  <si>
    <t>161</t>
  </si>
  <si>
    <t>771591232</t>
  </si>
  <si>
    <t>Hydroizolační bandáž</t>
  </si>
  <si>
    <t>1344036451</t>
  </si>
  <si>
    <t>162</t>
  </si>
  <si>
    <t>7715913-R</t>
  </si>
  <si>
    <t>Dmt+Mt chrliče ke žlabu pro odvodnění balkonu nebo terasy</t>
  </si>
  <si>
    <t>-60643918</t>
  </si>
  <si>
    <t xml:space="preserve">Poznámka k souboru cen:_x000d_
1. V cenách -1341 a -1345 jsou započteny náklady i na dodávku materiálu._x000d_
2. V cenách -1321 až - 1331 nejsou započteny náklady na dodávku materiálu; tyto se oceňují ve specifikaci._x000d_
</t>
  </si>
  <si>
    <t>Poznámka k položce:_x000d_
včetně Dmtž stávajících chrličů vč. úpravy průměru otvorů</t>
  </si>
  <si>
    <t>163</t>
  </si>
  <si>
    <t>59054471</t>
  </si>
  <si>
    <t>balkonový chrlič s integrovaným PVC límcem D 50 mm</t>
  </si>
  <si>
    <t>-554328801</t>
  </si>
  <si>
    <t>164</t>
  </si>
  <si>
    <t>998771103</t>
  </si>
  <si>
    <t>Přesun hmot pro podlahy z dlaždic stanovený z hmotnosti přesunovaného materiálu vodorovná dopravní vzdálenost do 50 m v objektech výšky přes 12 do 24 m</t>
  </si>
  <si>
    <t>986693121</t>
  </si>
  <si>
    <t>783</t>
  </si>
  <si>
    <t>Dokončovací práce - nátěry</t>
  </si>
  <si>
    <t>165</t>
  </si>
  <si>
    <t>783301303</t>
  </si>
  <si>
    <t>Příprava podkladu zámečnických konstrukcí před provedením nátěru odrezivění odrezovačem bezoplachovým</t>
  </si>
  <si>
    <t>1466645535</t>
  </si>
  <si>
    <t>"mříž OZN. M2"2*PI*(0,75)^2</t>
  </si>
  <si>
    <t>166</t>
  </si>
  <si>
    <t>783301313</t>
  </si>
  <si>
    <t>Příprava podkladu zámečnických konstrukcí před provedením nátěru odmaštění odmašťovačem ředidlovým</t>
  </si>
  <si>
    <t>882259135</t>
  </si>
  <si>
    <t>167</t>
  </si>
  <si>
    <t>783314101</t>
  </si>
  <si>
    <t>Základní nátěr zámečnických konstrukcí jednonásobný syntetický</t>
  </si>
  <si>
    <t>-668289644</t>
  </si>
  <si>
    <t>168</t>
  </si>
  <si>
    <t>783315101</t>
  </si>
  <si>
    <t>Mezinátěr zámečnických konstrukcí jednonásobný syntetický standardní</t>
  </si>
  <si>
    <t>149500043</t>
  </si>
  <si>
    <t>169</t>
  </si>
  <si>
    <t>783317101</t>
  </si>
  <si>
    <t>Krycí nátěr (email) zámečnických konstrukcí jednonásobný syntetický standardní</t>
  </si>
  <si>
    <t>1680856081</t>
  </si>
  <si>
    <t>VRN</t>
  </si>
  <si>
    <t>Vedlejší rozpočtové náklady</t>
  </si>
  <si>
    <t>VRN1</t>
  </si>
  <si>
    <t>Průzkumné, geodetické a projektové práce</t>
  </si>
  <si>
    <t>170</t>
  </si>
  <si>
    <t>012103000</t>
  </si>
  <si>
    <t>Geodetické práce před výstavbou - vytyčení stávajících inženýrských sítí</t>
  </si>
  <si>
    <t>1024</t>
  </si>
  <si>
    <t>-613729548</t>
  </si>
  <si>
    <t>VRN3</t>
  </si>
  <si>
    <t>Zařízení staveniště</t>
  </si>
  <si>
    <t>171</t>
  </si>
  <si>
    <t>032103000</t>
  </si>
  <si>
    <t>Náklady na stavební buňky, mobilní WC</t>
  </si>
  <si>
    <t>911645437</t>
  </si>
  <si>
    <t>VRN4</t>
  </si>
  <si>
    <t>Inženýrská činnost</t>
  </si>
  <si>
    <t>172</t>
  </si>
  <si>
    <t>042903000</t>
  </si>
  <si>
    <t>Zajištění dokumentace kotvení, odtahových zkoušek</t>
  </si>
  <si>
    <t>-1060369311</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</si>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</sst>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5">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4" fillId="0" borderId="0" applyNumberFormat="0" applyFill="0" applyBorder="0" applyAlignment="0" applyProtection="0"/>
  </cellStyleXfs>
  <cellXfs count="35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Font="1" applyBorder="1" applyAlignment="1">
      <alignment vertical="center"/>
    </xf>
    <xf numFmtId="0" fontId="0" fillId="0" borderId="14" xfId="0" applyFont="1"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1" applyFont="1" applyAlignment="1">
      <alignment horizontal="center" vertical="center"/>
    </xf>
    <xf numFmtId="0" fontId="5" fillId="0" borderId="4"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8" fillId="0" borderId="20" xfId="0" applyNumberFormat="1" applyFont="1" applyBorder="1" applyAlignment="1" applyProtection="1">
      <alignment vertical="center"/>
    </xf>
    <xf numFmtId="4" fontId="28" fillId="0" borderId="21" xfId="0" applyNumberFormat="1" applyFont="1" applyBorder="1" applyAlignment="1" applyProtection="1">
      <alignment vertical="center"/>
    </xf>
    <xf numFmtId="166" fontId="28" fillId="0" borderId="21" xfId="0" applyNumberFormat="1" applyFont="1" applyBorder="1" applyAlignment="1" applyProtection="1">
      <alignment vertical="center"/>
    </xf>
    <xf numFmtId="4" fontId="28" fillId="0" borderId="22"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0" fontId="7" fillId="0" borderId="21" xfId="0" applyFont="1" applyBorder="1" applyAlignment="1" applyProtection="1">
      <alignment vertical="center"/>
      <protection locked="0"/>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Font="1" applyBorder="1" applyAlignment="1">
      <alignment horizontal="center" vertical="center" wrapText="1"/>
    </xf>
    <xf numFmtId="4" fontId="24" fillId="0" borderId="0" xfId="0" applyNumberFormat="1" applyFont="1" applyAlignment="1" applyProtection="1"/>
    <xf numFmtId="166" fontId="31" fillId="0" borderId="13" xfId="0" applyNumberFormat="1" applyFont="1" applyBorder="1" applyAlignment="1" applyProtection="1"/>
    <xf numFmtId="166" fontId="31" fillId="0" borderId="14" xfId="0" applyNumberFormat="1" applyFont="1" applyBorder="1" applyAlignment="1" applyProtection="1"/>
    <xf numFmtId="4" fontId="32"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vertical="center" wrapText="1"/>
    </xf>
    <xf numFmtId="0" fontId="0" fillId="0" borderId="15" xfId="0" applyFont="1" applyBorder="1" applyAlignment="1" applyProtection="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35" fillId="0" borderId="23" xfId="0" applyFont="1" applyBorder="1" applyAlignment="1" applyProtection="1">
      <alignment horizontal="center" vertical="center"/>
    </xf>
    <xf numFmtId="49" fontId="35" fillId="0" borderId="23" xfId="0" applyNumberFormat="1" applyFont="1" applyBorder="1" applyAlignment="1" applyProtection="1">
      <alignment horizontal="left" vertical="center" wrapText="1"/>
    </xf>
    <xf numFmtId="0" fontId="35" fillId="0" borderId="23" xfId="0" applyFont="1" applyBorder="1" applyAlignment="1" applyProtection="1">
      <alignment horizontal="left" vertical="center" wrapText="1"/>
    </xf>
    <xf numFmtId="0" fontId="35" fillId="0" borderId="23" xfId="0" applyFont="1" applyBorder="1" applyAlignment="1" applyProtection="1">
      <alignment horizontal="center" vertical="center" wrapText="1"/>
    </xf>
    <xf numFmtId="167" fontId="35" fillId="0" borderId="23" xfId="0" applyNumberFormat="1" applyFont="1" applyBorder="1" applyAlignment="1" applyProtection="1">
      <alignment vertical="center"/>
    </xf>
    <xf numFmtId="4" fontId="35" fillId="2"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xf>
    <xf numFmtId="0" fontId="36" fillId="0" borderId="4" xfId="0" applyFont="1" applyBorder="1" applyAlignment="1">
      <alignment vertical="center"/>
    </xf>
    <xf numFmtId="0" fontId="35" fillId="2" borderId="15"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37" fillId="0" borderId="24" xfId="0" applyFont="1" applyBorder="1" applyAlignment="1">
      <alignment vertical="center" wrapText="1"/>
    </xf>
    <xf numFmtId="0" fontId="37" fillId="0" borderId="25" xfId="0" applyFont="1" applyBorder="1" applyAlignment="1">
      <alignment vertical="center" wrapText="1"/>
    </xf>
    <xf numFmtId="0" fontId="37" fillId="0" borderId="26" xfId="0" applyFont="1" applyBorder="1" applyAlignment="1">
      <alignment vertical="center" wrapText="1"/>
    </xf>
    <xf numFmtId="0" fontId="37" fillId="0" borderId="27" xfId="0" applyFont="1" applyBorder="1" applyAlignment="1">
      <alignment horizontal="center" vertical="center" wrapText="1"/>
    </xf>
    <xf numFmtId="0" fontId="38" fillId="0" borderId="1" xfId="0" applyFont="1" applyBorder="1" applyAlignment="1">
      <alignment horizontal="center" vertical="center" wrapText="1"/>
    </xf>
    <xf numFmtId="0" fontId="37" fillId="0" borderId="28" xfId="0" applyFont="1" applyBorder="1" applyAlignment="1">
      <alignment horizontal="center" vertical="center" wrapText="1"/>
    </xf>
    <xf numFmtId="0" fontId="37" fillId="0" borderId="27" xfId="0" applyFont="1" applyBorder="1" applyAlignment="1">
      <alignment vertical="center" wrapText="1"/>
    </xf>
    <xf numFmtId="0" fontId="39" fillId="0" borderId="29" xfId="0" applyFont="1" applyBorder="1" applyAlignment="1">
      <alignment horizontal="left" wrapText="1"/>
    </xf>
    <xf numFmtId="0" fontId="37" fillId="0" borderId="28" xfId="0" applyFont="1" applyBorder="1" applyAlignment="1">
      <alignment vertical="center" wrapText="1"/>
    </xf>
    <xf numFmtId="0" fontId="39" fillId="0" borderId="1" xfId="0" applyFont="1" applyBorder="1" applyAlignment="1">
      <alignment horizontal="left" vertical="center" wrapText="1"/>
    </xf>
    <xf numFmtId="0" fontId="40" fillId="0" borderId="1" xfId="0" applyFont="1" applyBorder="1" applyAlignment="1">
      <alignment horizontal="left" vertical="center" wrapText="1"/>
    </xf>
    <xf numFmtId="0" fontId="40" fillId="0" borderId="27" xfId="0" applyFont="1" applyBorder="1" applyAlignment="1">
      <alignment vertical="center" wrapText="1"/>
    </xf>
    <xf numFmtId="0" fontId="40" fillId="0" borderId="1" xfId="0" applyFont="1" applyBorder="1" applyAlignment="1">
      <alignment vertical="center" wrapText="1"/>
    </xf>
    <xf numFmtId="0" fontId="40" fillId="0" borderId="1" xfId="0" applyFont="1" applyBorder="1" applyAlignment="1">
      <alignment horizontal="left" vertical="center"/>
    </xf>
    <xf numFmtId="0" fontId="40" fillId="0" borderId="1" xfId="0" applyFont="1" applyBorder="1" applyAlignment="1">
      <alignment vertical="center"/>
    </xf>
    <xf numFmtId="49" fontId="40" fillId="0" borderId="1" xfId="0" applyNumberFormat="1" applyFont="1" applyBorder="1" applyAlignment="1">
      <alignment horizontal="left" vertical="center" wrapText="1"/>
    </xf>
    <xf numFmtId="49" fontId="40" fillId="0" borderId="1" xfId="0" applyNumberFormat="1" applyFont="1" applyBorder="1" applyAlignment="1">
      <alignment vertical="center" wrapText="1"/>
    </xf>
    <xf numFmtId="0" fontId="37" fillId="0" borderId="30" xfId="0" applyFont="1" applyBorder="1" applyAlignment="1">
      <alignment vertical="center" wrapText="1"/>
    </xf>
    <xf numFmtId="0" fontId="41" fillId="0" borderId="29" xfId="0" applyFont="1" applyBorder="1" applyAlignment="1">
      <alignment vertical="center" wrapText="1"/>
    </xf>
    <xf numFmtId="0" fontId="37" fillId="0" borderId="31" xfId="0" applyFont="1" applyBorder="1" applyAlignment="1">
      <alignment vertical="center" wrapText="1"/>
    </xf>
    <xf numFmtId="0" fontId="37" fillId="0" borderId="1" xfId="0" applyFont="1" applyBorder="1" applyAlignment="1">
      <alignment vertical="top"/>
    </xf>
    <xf numFmtId="0" fontId="37" fillId="0" borderId="0" xfId="0" applyFont="1" applyAlignment="1">
      <alignment vertical="top"/>
    </xf>
    <xf numFmtId="0" fontId="37" fillId="0" borderId="24" xfId="0" applyFont="1" applyBorder="1" applyAlignment="1">
      <alignment horizontal="left" vertical="center"/>
    </xf>
    <xf numFmtId="0" fontId="37" fillId="0" borderId="25" xfId="0" applyFont="1" applyBorder="1" applyAlignment="1">
      <alignment horizontal="left" vertical="center"/>
    </xf>
    <xf numFmtId="0" fontId="37" fillId="0" borderId="26" xfId="0" applyFont="1" applyBorder="1" applyAlignment="1">
      <alignment horizontal="left" vertical="center"/>
    </xf>
    <xf numFmtId="0" fontId="37" fillId="0" borderId="27" xfId="0" applyFont="1" applyBorder="1" applyAlignment="1">
      <alignment horizontal="left" vertical="center"/>
    </xf>
    <xf numFmtId="0" fontId="38" fillId="0" borderId="1" xfId="0" applyFont="1" applyBorder="1" applyAlignment="1">
      <alignment horizontal="center" vertical="center"/>
    </xf>
    <xf numFmtId="0" fontId="37" fillId="0" borderId="28" xfId="0" applyFont="1" applyBorder="1" applyAlignment="1">
      <alignment horizontal="left" vertical="center"/>
    </xf>
    <xf numFmtId="0" fontId="39" fillId="0" borderId="1" xfId="0" applyFont="1" applyBorder="1" applyAlignment="1">
      <alignment horizontal="left" vertical="center"/>
    </xf>
    <xf numFmtId="0" fontId="42" fillId="0" borderId="0" xfId="0" applyFont="1" applyAlignment="1">
      <alignment horizontal="left" vertical="center"/>
    </xf>
    <xf numFmtId="0" fontId="39" fillId="0" borderId="29" xfId="0" applyFont="1" applyBorder="1" applyAlignment="1">
      <alignment horizontal="left" vertical="center"/>
    </xf>
    <xf numFmtId="0" fontId="39" fillId="0" borderId="29" xfId="0" applyFont="1" applyBorder="1" applyAlignment="1">
      <alignment horizontal="center" vertical="center"/>
    </xf>
    <xf numFmtId="0" fontId="42" fillId="0" borderId="29" xfId="0" applyFont="1" applyBorder="1" applyAlignment="1">
      <alignment horizontal="left" vertical="center"/>
    </xf>
    <xf numFmtId="0" fontId="43" fillId="0" borderId="1" xfId="0" applyFont="1" applyBorder="1" applyAlignment="1">
      <alignment horizontal="left" vertical="center"/>
    </xf>
    <xf numFmtId="0" fontId="40" fillId="0" borderId="0" xfId="0" applyFont="1" applyAlignment="1">
      <alignment horizontal="left" vertical="center"/>
    </xf>
    <xf numFmtId="0" fontId="40" fillId="0" borderId="1" xfId="0" applyFont="1" applyBorder="1" applyAlignment="1">
      <alignment horizontal="center" vertical="center"/>
    </xf>
    <xf numFmtId="0" fontId="40" fillId="0" borderId="27" xfId="0" applyFont="1" applyBorder="1" applyAlignment="1">
      <alignment horizontal="left" vertical="center"/>
    </xf>
    <xf numFmtId="0" fontId="40" fillId="0" borderId="1" xfId="0" applyFont="1" applyFill="1" applyBorder="1" applyAlignment="1">
      <alignment horizontal="left" vertical="center"/>
    </xf>
    <xf numFmtId="0" fontId="40" fillId="0" borderId="1" xfId="0" applyFont="1" applyFill="1" applyBorder="1" applyAlignment="1">
      <alignment horizontal="center" vertical="center"/>
    </xf>
    <xf numFmtId="0" fontId="37" fillId="0" borderId="30" xfId="0" applyFont="1" applyBorder="1" applyAlignment="1">
      <alignment horizontal="left" vertical="center"/>
    </xf>
    <xf numFmtId="0" fontId="41" fillId="0" borderId="29" xfId="0" applyFont="1" applyBorder="1" applyAlignment="1">
      <alignment horizontal="left" vertical="center"/>
    </xf>
    <xf numFmtId="0" fontId="37" fillId="0" borderId="31" xfId="0" applyFont="1" applyBorder="1" applyAlignment="1">
      <alignment horizontal="left" vertical="center"/>
    </xf>
    <xf numFmtId="0" fontId="37" fillId="0" borderId="1" xfId="0" applyFont="1" applyBorder="1" applyAlignment="1">
      <alignment horizontal="left" vertical="center"/>
    </xf>
    <xf numFmtId="0" fontId="41" fillId="0" borderId="1" xfId="0" applyFont="1" applyBorder="1" applyAlignment="1">
      <alignment horizontal="left" vertical="center"/>
    </xf>
    <xf numFmtId="0" fontId="42" fillId="0" borderId="1" xfId="0" applyFont="1" applyBorder="1" applyAlignment="1">
      <alignment horizontal="left" vertical="center"/>
    </xf>
    <xf numFmtId="0" fontId="40" fillId="0" borderId="29" xfId="0" applyFont="1" applyBorder="1" applyAlignment="1">
      <alignment horizontal="left" vertical="center"/>
    </xf>
    <xf numFmtId="0" fontId="37" fillId="0" borderId="1" xfId="0" applyFont="1" applyBorder="1" applyAlignment="1">
      <alignment horizontal="left" vertical="center" wrapText="1"/>
    </xf>
    <xf numFmtId="0" fontId="40" fillId="0" borderId="1" xfId="0" applyFont="1" applyBorder="1" applyAlignment="1">
      <alignment horizontal="center" vertical="center" wrapText="1"/>
    </xf>
    <xf numFmtId="0" fontId="37" fillId="0" borderId="24" xfId="0" applyFont="1" applyBorder="1" applyAlignment="1">
      <alignment horizontal="left" vertical="center" wrapText="1"/>
    </xf>
    <xf numFmtId="0" fontId="37" fillId="0" borderId="25" xfId="0" applyFont="1" applyBorder="1" applyAlignment="1">
      <alignment horizontal="left" vertical="center" wrapText="1"/>
    </xf>
    <xf numFmtId="0" fontId="37" fillId="0" borderId="26" xfId="0" applyFont="1" applyBorder="1" applyAlignment="1">
      <alignment horizontal="left" vertical="center" wrapText="1"/>
    </xf>
    <xf numFmtId="0" fontId="37" fillId="0" borderId="27" xfId="0" applyFont="1" applyBorder="1" applyAlignment="1">
      <alignment horizontal="left" vertical="center" wrapText="1"/>
    </xf>
    <xf numFmtId="0" fontId="37"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0" fillId="0" borderId="28" xfId="0" applyFont="1" applyBorder="1" applyAlignment="1">
      <alignment horizontal="left" vertical="center"/>
    </xf>
    <xf numFmtId="0" fontId="40" fillId="0" borderId="30" xfId="0" applyFont="1" applyBorder="1" applyAlignment="1">
      <alignment horizontal="left" vertical="center" wrapText="1"/>
    </xf>
    <xf numFmtId="0" fontId="40" fillId="0" borderId="29" xfId="0" applyFont="1" applyBorder="1" applyAlignment="1">
      <alignment horizontal="left" vertical="center" wrapText="1"/>
    </xf>
    <xf numFmtId="0" fontId="40" fillId="0" borderId="31" xfId="0" applyFont="1" applyBorder="1" applyAlignment="1">
      <alignment horizontal="left" vertical="center" wrapText="1"/>
    </xf>
    <xf numFmtId="0" fontId="40" fillId="0" borderId="1" xfId="0" applyFont="1" applyBorder="1" applyAlignment="1">
      <alignment horizontal="left" vertical="top"/>
    </xf>
    <xf numFmtId="0" fontId="40" fillId="0" borderId="1" xfId="0" applyFont="1" applyBorder="1" applyAlignment="1">
      <alignment horizontal="center" vertical="top"/>
    </xf>
    <xf numFmtId="0" fontId="40" fillId="0" borderId="30" xfId="0" applyFont="1" applyBorder="1" applyAlignment="1">
      <alignment horizontal="left" vertical="center"/>
    </xf>
    <xf numFmtId="0" fontId="40" fillId="0" borderId="31" xfId="0" applyFont="1" applyBorder="1" applyAlignment="1">
      <alignment horizontal="left" vertical="center"/>
    </xf>
    <xf numFmtId="0" fontId="42" fillId="0" borderId="0" xfId="0" applyFont="1" applyAlignment="1">
      <alignment vertical="center"/>
    </xf>
    <xf numFmtId="0" fontId="39" fillId="0" borderId="1" xfId="0" applyFont="1" applyBorder="1" applyAlignment="1">
      <alignment vertical="center"/>
    </xf>
    <xf numFmtId="0" fontId="42" fillId="0" borderId="29" xfId="0" applyFont="1" applyBorder="1" applyAlignment="1">
      <alignment vertical="center"/>
    </xf>
    <xf numFmtId="0" fontId="39" fillId="0" borderId="29" xfId="0" applyFont="1" applyBorder="1" applyAlignment="1">
      <alignment vertical="center"/>
    </xf>
    <xf numFmtId="0" fontId="0" fillId="0" borderId="1" xfId="0" applyBorder="1" applyAlignment="1">
      <alignment vertical="top"/>
    </xf>
    <xf numFmtId="49" fontId="40" fillId="0" borderId="1" xfId="0" applyNumberFormat="1" applyFont="1" applyBorder="1" applyAlignment="1">
      <alignment horizontal="left" vertical="center"/>
    </xf>
    <xf numFmtId="0" fontId="0" fillId="0" borderId="29" xfId="0" applyBorder="1" applyAlignment="1">
      <alignment vertical="top"/>
    </xf>
    <xf numFmtId="0" fontId="39" fillId="0" borderId="29" xfId="0" applyFont="1" applyBorder="1" applyAlignment="1">
      <alignment horizontal="left"/>
    </xf>
    <xf numFmtId="0" fontId="42" fillId="0" borderId="29" xfId="0" applyFont="1" applyBorder="1" applyAlignment="1"/>
    <xf numFmtId="0" fontId="37" fillId="0" borderId="27" xfId="0" applyFont="1" applyBorder="1" applyAlignment="1">
      <alignment vertical="top"/>
    </xf>
    <xf numFmtId="0" fontId="37" fillId="0" borderId="28" xfId="0" applyFont="1" applyBorder="1" applyAlignment="1">
      <alignment vertical="top"/>
    </xf>
    <xf numFmtId="0" fontId="37" fillId="0" borderId="1" xfId="0" applyFont="1" applyBorder="1" applyAlignment="1">
      <alignment horizontal="center" vertical="center"/>
    </xf>
    <xf numFmtId="0" fontId="37" fillId="0" borderId="1" xfId="0" applyFont="1" applyBorder="1" applyAlignment="1">
      <alignment horizontal="left" vertical="top"/>
    </xf>
    <xf numFmtId="0" fontId="37" fillId="0" borderId="30" xfId="0" applyFont="1" applyBorder="1" applyAlignment="1">
      <alignment vertical="top"/>
    </xf>
    <xf numFmtId="0" fontId="37" fillId="0" borderId="29" xfId="0" applyFont="1" applyBorder="1" applyAlignment="1">
      <alignment vertical="top"/>
    </xf>
    <xf numFmtId="0" fontId="37"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styles" Target="styles.xml" /><Relationship Id="rId5" Type="http://schemas.openxmlformats.org/officeDocument/2006/relationships/theme" Target="theme/theme1.xml" /><Relationship Id="rId6" Type="http://schemas.openxmlformats.org/officeDocument/2006/relationships/calcChain" Target="calcChain.xml" /><Relationship Id="rId7"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5" hidden="1" customWidth="1"/>
    <col min="51" max="51" width="25" hidden="1" customWidth="1"/>
    <col min="52" max="52" width="21.67" hidden="1" customWidth="1"/>
    <col min="53" max="53" width="19.17" hidden="1" customWidth="1"/>
    <col min="54" max="54" width="25" hidden="1" customWidth="1"/>
    <col min="55" max="55" width="21.6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c r="A1" s="16" t="s">
        <v>0</v>
      </c>
      <c r="AZ1" s="16" t="s">
        <v>1</v>
      </c>
      <c r="BA1" s="16" t="s">
        <v>2</v>
      </c>
      <c r="BB1" s="16" t="s">
        <v>3</v>
      </c>
      <c r="BT1" s="16" t="s">
        <v>4</v>
      </c>
      <c r="BU1" s="16" t="s">
        <v>4</v>
      </c>
      <c r="BV1" s="16" t="s">
        <v>5</v>
      </c>
    </row>
    <row r="2" ht="36.96" customHeight="1">
      <c r="AR2"/>
      <c r="BS2" s="17" t="s">
        <v>6</v>
      </c>
      <c r="BT2" s="17" t="s">
        <v>7</v>
      </c>
    </row>
    <row r="3"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19</v>
      </c>
      <c r="AO7" s="22"/>
      <c r="AP7" s="22"/>
      <c r="AQ7" s="22"/>
      <c r="AR7" s="20"/>
      <c r="BE7" s="31"/>
      <c r="BS7" s="17" t="s">
        <v>6</v>
      </c>
    </row>
    <row r="8" ht="12" customHeight="1">
      <c r="B8" s="21"/>
      <c r="C8" s="22"/>
      <c r="D8" s="32" t="s">
        <v>21</v>
      </c>
      <c r="E8" s="22"/>
      <c r="F8" s="22"/>
      <c r="G8" s="22"/>
      <c r="H8" s="22"/>
      <c r="I8" s="22"/>
      <c r="J8" s="22"/>
      <c r="K8" s="27" t="s">
        <v>22</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23</v>
      </c>
      <c r="AL8" s="22"/>
      <c r="AM8" s="22"/>
      <c r="AN8" s="33" t="s">
        <v>24</v>
      </c>
      <c r="AO8" s="22"/>
      <c r="AP8" s="22"/>
      <c r="AQ8" s="22"/>
      <c r="AR8" s="20"/>
      <c r="BE8" s="31"/>
      <c r="BS8" s="17" t="s">
        <v>6</v>
      </c>
    </row>
    <row r="9"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ht="12" customHeight="1">
      <c r="B10" s="21"/>
      <c r="C10" s="22"/>
      <c r="D10" s="32" t="s">
        <v>25</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26</v>
      </c>
      <c r="AL10" s="22"/>
      <c r="AM10" s="22"/>
      <c r="AN10" s="27" t="s">
        <v>19</v>
      </c>
      <c r="AO10" s="22"/>
      <c r="AP10" s="22"/>
      <c r="AQ10" s="22"/>
      <c r="AR10" s="20"/>
      <c r="BE10" s="31"/>
      <c r="BS10" s="17" t="s">
        <v>6</v>
      </c>
    </row>
    <row r="11" ht="18.48" customHeight="1">
      <c r="B11" s="21"/>
      <c r="C11" s="22"/>
      <c r="D11" s="22"/>
      <c r="E11" s="27" t="s">
        <v>27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28</v>
      </c>
      <c r="AL11" s="22"/>
      <c r="AM11" s="22"/>
      <c r="AN11" s="27" t="s">
        <v>19</v>
      </c>
      <c r="AO11" s="22"/>
      <c r="AP11" s="22"/>
      <c r="AQ11" s="22"/>
      <c r="AR11" s="20"/>
      <c r="BE11" s="31"/>
      <c r="BS11" s="17" t="s">
        <v>6</v>
      </c>
    </row>
    <row r="12"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ht="12" customHeight="1">
      <c r="B13" s="21"/>
      <c r="C13" s="22"/>
      <c r="D13" s="32" t="s">
        <v>29</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26</v>
      </c>
      <c r="AL13" s="22"/>
      <c r="AM13" s="22"/>
      <c r="AN13" s="34" t="s">
        <v>30</v>
      </c>
      <c r="AO13" s="22"/>
      <c r="AP13" s="22"/>
      <c r="AQ13" s="22"/>
      <c r="AR13" s="20"/>
      <c r="BE13" s="31"/>
      <c r="BS13" s="17" t="s">
        <v>6</v>
      </c>
    </row>
    <row r="14">
      <c r="B14" s="21"/>
      <c r="C14" s="22"/>
      <c r="D14" s="22"/>
      <c r="E14" s="34" t="s">
        <v>30</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28</v>
      </c>
      <c r="AL14" s="22"/>
      <c r="AM14" s="22"/>
      <c r="AN14" s="34" t="s">
        <v>30</v>
      </c>
      <c r="AO14" s="22"/>
      <c r="AP14" s="22"/>
      <c r="AQ14" s="22"/>
      <c r="AR14" s="20"/>
      <c r="BE14" s="31"/>
      <c r="BS14" s="17" t="s">
        <v>6</v>
      </c>
    </row>
    <row r="15"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ht="12" customHeight="1">
      <c r="B16" s="21"/>
      <c r="C16" s="22"/>
      <c r="D16" s="32" t="s">
        <v>31</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26</v>
      </c>
      <c r="AL16" s="22"/>
      <c r="AM16" s="22"/>
      <c r="AN16" s="27" t="s">
        <v>19</v>
      </c>
      <c r="AO16" s="22"/>
      <c r="AP16" s="22"/>
      <c r="AQ16" s="22"/>
      <c r="AR16" s="20"/>
      <c r="BE16" s="31"/>
      <c r="BS16" s="17" t="s">
        <v>4</v>
      </c>
    </row>
    <row r="17" ht="18.48" customHeight="1">
      <c r="B17" s="21"/>
      <c r="C17" s="22"/>
      <c r="D17" s="22"/>
      <c r="E17" s="27" t="s">
        <v>32</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28</v>
      </c>
      <c r="AL17" s="22"/>
      <c r="AM17" s="22"/>
      <c r="AN17" s="27" t="s">
        <v>19</v>
      </c>
      <c r="AO17" s="22"/>
      <c r="AP17" s="22"/>
      <c r="AQ17" s="22"/>
      <c r="AR17" s="20"/>
      <c r="BE17" s="31"/>
      <c r="BS17" s="17" t="s">
        <v>33</v>
      </c>
    </row>
    <row r="18"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ht="12" customHeight="1">
      <c r="B19" s="21"/>
      <c r="C19" s="22"/>
      <c r="D19" s="32" t="s">
        <v>34</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26</v>
      </c>
      <c r="AL19" s="22"/>
      <c r="AM19" s="22"/>
      <c r="AN19" s="27" t="s">
        <v>19</v>
      </c>
      <c r="AO19" s="22"/>
      <c r="AP19" s="22"/>
      <c r="AQ19" s="22"/>
      <c r="AR19" s="20"/>
      <c r="BE19" s="31"/>
      <c r="BS19" s="17" t="s">
        <v>6</v>
      </c>
    </row>
    <row r="20" ht="18.48" customHeight="1">
      <c r="B20" s="21"/>
      <c r="C20" s="22"/>
      <c r="D20" s="22"/>
      <c r="E20" s="27" t="s">
        <v>35</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28</v>
      </c>
      <c r="AL20" s="22"/>
      <c r="AM20" s="22"/>
      <c r="AN20" s="27" t="s">
        <v>19</v>
      </c>
      <c r="AO20" s="22"/>
      <c r="AP20" s="22"/>
      <c r="AQ20" s="22"/>
      <c r="AR20" s="20"/>
      <c r="BE20" s="31"/>
      <c r="BS20" s="17" t="s">
        <v>4</v>
      </c>
    </row>
    <row r="2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ht="51"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25.92" customHeight="1">
      <c r="B26" s="38"/>
      <c r="C26" s="39"/>
      <c r="D26" s="40" t="s">
        <v>38</v>
      </c>
      <c r="E26" s="41"/>
      <c r="F26" s="41"/>
      <c r="G26" s="41"/>
      <c r="H26" s="41"/>
      <c r="I26" s="41"/>
      <c r="J26" s="41"/>
      <c r="K26" s="41"/>
      <c r="L26" s="41"/>
      <c r="M26" s="41"/>
      <c r="N26" s="41"/>
      <c r="O26" s="41"/>
      <c r="P26" s="41"/>
      <c r="Q26" s="41"/>
      <c r="R26" s="41"/>
      <c r="S26" s="41"/>
      <c r="T26" s="41"/>
      <c r="U26" s="41"/>
      <c r="V26" s="41"/>
      <c r="W26" s="41"/>
      <c r="X26" s="41"/>
      <c r="Y26" s="41"/>
      <c r="Z26" s="41"/>
      <c r="AA26" s="41"/>
      <c r="AB26" s="41"/>
      <c r="AC26" s="41"/>
      <c r="AD26" s="41"/>
      <c r="AE26" s="41"/>
      <c r="AF26" s="41"/>
      <c r="AG26" s="41"/>
      <c r="AH26" s="41"/>
      <c r="AI26" s="41"/>
      <c r="AJ26" s="41"/>
      <c r="AK26" s="42">
        <f>ROUND(AG54,2)</f>
        <v>0</v>
      </c>
      <c r="AL26" s="41"/>
      <c r="AM26" s="41"/>
      <c r="AN26" s="41"/>
      <c r="AO26" s="41"/>
      <c r="AP26" s="39"/>
      <c r="AQ26" s="39"/>
      <c r="AR26" s="43"/>
      <c r="BE26" s="31"/>
    </row>
    <row r="27" s="1" customFormat="1" ht="6.96" customHeight="1">
      <c r="B27" s="38"/>
      <c r="C27" s="39"/>
      <c r="D27" s="39"/>
      <c r="E27" s="39"/>
      <c r="F27" s="39"/>
      <c r="G27" s="39"/>
      <c r="H27" s="39"/>
      <c r="I27" s="39"/>
      <c r="J27" s="39"/>
      <c r="K27" s="39"/>
      <c r="L27" s="39"/>
      <c r="M27" s="39"/>
      <c r="N27" s="39"/>
      <c r="O27" s="39"/>
      <c r="P27" s="39"/>
      <c r="Q27" s="39"/>
      <c r="R27" s="39"/>
      <c r="S27" s="39"/>
      <c r="T27" s="39"/>
      <c r="U27" s="39"/>
      <c r="V27" s="39"/>
      <c r="W27" s="39"/>
      <c r="X27" s="39"/>
      <c r="Y27" s="39"/>
      <c r="Z27" s="39"/>
      <c r="AA27" s="39"/>
      <c r="AB27" s="39"/>
      <c r="AC27" s="39"/>
      <c r="AD27" s="39"/>
      <c r="AE27" s="39"/>
      <c r="AF27" s="39"/>
      <c r="AG27" s="39"/>
      <c r="AH27" s="39"/>
      <c r="AI27" s="39"/>
      <c r="AJ27" s="39"/>
      <c r="AK27" s="39"/>
      <c r="AL27" s="39"/>
      <c r="AM27" s="39"/>
      <c r="AN27" s="39"/>
      <c r="AO27" s="39"/>
      <c r="AP27" s="39"/>
      <c r="AQ27" s="39"/>
      <c r="AR27" s="43"/>
      <c r="BE27" s="31"/>
    </row>
    <row r="28" s="1" customFormat="1">
      <c r="B28" s="38"/>
      <c r="C28" s="39"/>
      <c r="D28" s="39"/>
      <c r="E28" s="39"/>
      <c r="F28" s="39"/>
      <c r="G28" s="39"/>
      <c r="H28" s="39"/>
      <c r="I28" s="39"/>
      <c r="J28" s="39"/>
      <c r="K28" s="39"/>
      <c r="L28" s="44" t="s">
        <v>39</v>
      </c>
      <c r="M28" s="44"/>
      <c r="N28" s="44"/>
      <c r="O28" s="44"/>
      <c r="P28" s="44"/>
      <c r="Q28" s="39"/>
      <c r="R28" s="39"/>
      <c r="S28" s="39"/>
      <c r="T28" s="39"/>
      <c r="U28" s="39"/>
      <c r="V28" s="39"/>
      <c r="W28" s="44" t="s">
        <v>40</v>
      </c>
      <c r="X28" s="44"/>
      <c r="Y28" s="44"/>
      <c r="Z28" s="44"/>
      <c r="AA28" s="44"/>
      <c r="AB28" s="44"/>
      <c r="AC28" s="44"/>
      <c r="AD28" s="44"/>
      <c r="AE28" s="44"/>
      <c r="AF28" s="39"/>
      <c r="AG28" s="39"/>
      <c r="AH28" s="39"/>
      <c r="AI28" s="39"/>
      <c r="AJ28" s="39"/>
      <c r="AK28" s="44" t="s">
        <v>41</v>
      </c>
      <c r="AL28" s="44"/>
      <c r="AM28" s="44"/>
      <c r="AN28" s="44"/>
      <c r="AO28" s="44"/>
      <c r="AP28" s="39"/>
      <c r="AQ28" s="39"/>
      <c r="AR28" s="43"/>
      <c r="BE28" s="31"/>
    </row>
    <row r="29" s="2" customFormat="1" ht="14.4" customHeight="1">
      <c r="B29" s="45"/>
      <c r="C29" s="46"/>
      <c r="D29" s="32" t="s">
        <v>42</v>
      </c>
      <c r="E29" s="46"/>
      <c r="F29" s="32" t="s">
        <v>43</v>
      </c>
      <c r="G29" s="46"/>
      <c r="H29" s="46"/>
      <c r="I29" s="46"/>
      <c r="J29" s="46"/>
      <c r="K29" s="46"/>
      <c r="L29" s="47">
        <v>0.20999999999999999</v>
      </c>
      <c r="M29" s="46"/>
      <c r="N29" s="46"/>
      <c r="O29" s="46"/>
      <c r="P29" s="46"/>
      <c r="Q29" s="46"/>
      <c r="R29" s="46"/>
      <c r="S29" s="46"/>
      <c r="T29" s="46"/>
      <c r="U29" s="46"/>
      <c r="V29" s="46"/>
      <c r="W29" s="48">
        <f>ROUND(AZ54, 2)</f>
        <v>0</v>
      </c>
      <c r="X29" s="46"/>
      <c r="Y29" s="46"/>
      <c r="Z29" s="46"/>
      <c r="AA29" s="46"/>
      <c r="AB29" s="46"/>
      <c r="AC29" s="46"/>
      <c r="AD29" s="46"/>
      <c r="AE29" s="46"/>
      <c r="AF29" s="46"/>
      <c r="AG29" s="46"/>
      <c r="AH29" s="46"/>
      <c r="AI29" s="46"/>
      <c r="AJ29" s="46"/>
      <c r="AK29" s="48">
        <f>ROUND(AV54, 2)</f>
        <v>0</v>
      </c>
      <c r="AL29" s="46"/>
      <c r="AM29" s="46"/>
      <c r="AN29" s="46"/>
      <c r="AO29" s="46"/>
      <c r="AP29" s="46"/>
      <c r="AQ29" s="46"/>
      <c r="AR29" s="49"/>
      <c r="BE29" s="50"/>
    </row>
    <row r="30" s="2" customFormat="1" ht="14.4" customHeight="1">
      <c r="B30" s="45"/>
      <c r="C30" s="46"/>
      <c r="D30" s="46"/>
      <c r="E30" s="46"/>
      <c r="F30" s="32" t="s">
        <v>44</v>
      </c>
      <c r="G30" s="46"/>
      <c r="H30" s="46"/>
      <c r="I30" s="46"/>
      <c r="J30" s="46"/>
      <c r="K30" s="46"/>
      <c r="L30" s="47">
        <v>0.14999999999999999</v>
      </c>
      <c r="M30" s="46"/>
      <c r="N30" s="46"/>
      <c r="O30" s="46"/>
      <c r="P30" s="46"/>
      <c r="Q30" s="46"/>
      <c r="R30" s="46"/>
      <c r="S30" s="46"/>
      <c r="T30" s="46"/>
      <c r="U30" s="46"/>
      <c r="V30" s="46"/>
      <c r="W30" s="48">
        <f>ROUND(BA54, 2)</f>
        <v>0</v>
      </c>
      <c r="X30" s="46"/>
      <c r="Y30" s="46"/>
      <c r="Z30" s="46"/>
      <c r="AA30" s="46"/>
      <c r="AB30" s="46"/>
      <c r="AC30" s="46"/>
      <c r="AD30" s="46"/>
      <c r="AE30" s="46"/>
      <c r="AF30" s="46"/>
      <c r="AG30" s="46"/>
      <c r="AH30" s="46"/>
      <c r="AI30" s="46"/>
      <c r="AJ30" s="46"/>
      <c r="AK30" s="48">
        <f>ROUND(AW54, 2)</f>
        <v>0</v>
      </c>
      <c r="AL30" s="46"/>
      <c r="AM30" s="46"/>
      <c r="AN30" s="46"/>
      <c r="AO30" s="46"/>
      <c r="AP30" s="46"/>
      <c r="AQ30" s="46"/>
      <c r="AR30" s="49"/>
      <c r="BE30" s="50"/>
    </row>
    <row r="31" hidden="1" s="2" customFormat="1" ht="14.4" customHeight="1">
      <c r="B31" s="45"/>
      <c r="C31" s="46"/>
      <c r="D31" s="46"/>
      <c r="E31" s="46"/>
      <c r="F31" s="32" t="s">
        <v>45</v>
      </c>
      <c r="G31" s="46"/>
      <c r="H31" s="46"/>
      <c r="I31" s="46"/>
      <c r="J31" s="46"/>
      <c r="K31" s="46"/>
      <c r="L31" s="47">
        <v>0.20999999999999999</v>
      </c>
      <c r="M31" s="46"/>
      <c r="N31" s="46"/>
      <c r="O31" s="46"/>
      <c r="P31" s="46"/>
      <c r="Q31" s="46"/>
      <c r="R31" s="46"/>
      <c r="S31" s="46"/>
      <c r="T31" s="46"/>
      <c r="U31" s="46"/>
      <c r="V31" s="46"/>
      <c r="W31" s="48">
        <f>ROUND(BB54, 2)</f>
        <v>0</v>
      </c>
      <c r="X31" s="46"/>
      <c r="Y31" s="46"/>
      <c r="Z31" s="46"/>
      <c r="AA31" s="46"/>
      <c r="AB31" s="46"/>
      <c r="AC31" s="46"/>
      <c r="AD31" s="46"/>
      <c r="AE31" s="46"/>
      <c r="AF31" s="46"/>
      <c r="AG31" s="46"/>
      <c r="AH31" s="46"/>
      <c r="AI31" s="46"/>
      <c r="AJ31" s="46"/>
      <c r="AK31" s="48">
        <v>0</v>
      </c>
      <c r="AL31" s="46"/>
      <c r="AM31" s="46"/>
      <c r="AN31" s="46"/>
      <c r="AO31" s="46"/>
      <c r="AP31" s="46"/>
      <c r="AQ31" s="46"/>
      <c r="AR31" s="49"/>
      <c r="BE31" s="50"/>
    </row>
    <row r="32" hidden="1" s="2" customFormat="1" ht="14.4" customHeight="1">
      <c r="B32" s="45"/>
      <c r="C32" s="46"/>
      <c r="D32" s="46"/>
      <c r="E32" s="46"/>
      <c r="F32" s="32" t="s">
        <v>46</v>
      </c>
      <c r="G32" s="46"/>
      <c r="H32" s="46"/>
      <c r="I32" s="46"/>
      <c r="J32" s="46"/>
      <c r="K32" s="46"/>
      <c r="L32" s="47">
        <v>0.14999999999999999</v>
      </c>
      <c r="M32" s="46"/>
      <c r="N32" s="46"/>
      <c r="O32" s="46"/>
      <c r="P32" s="46"/>
      <c r="Q32" s="46"/>
      <c r="R32" s="46"/>
      <c r="S32" s="46"/>
      <c r="T32" s="46"/>
      <c r="U32" s="46"/>
      <c r="V32" s="46"/>
      <c r="W32" s="48">
        <f>ROUND(BC54, 2)</f>
        <v>0</v>
      </c>
      <c r="X32" s="46"/>
      <c r="Y32" s="46"/>
      <c r="Z32" s="46"/>
      <c r="AA32" s="46"/>
      <c r="AB32" s="46"/>
      <c r="AC32" s="46"/>
      <c r="AD32" s="46"/>
      <c r="AE32" s="46"/>
      <c r="AF32" s="46"/>
      <c r="AG32" s="46"/>
      <c r="AH32" s="46"/>
      <c r="AI32" s="46"/>
      <c r="AJ32" s="46"/>
      <c r="AK32" s="48">
        <v>0</v>
      </c>
      <c r="AL32" s="46"/>
      <c r="AM32" s="46"/>
      <c r="AN32" s="46"/>
      <c r="AO32" s="46"/>
      <c r="AP32" s="46"/>
      <c r="AQ32" s="46"/>
      <c r="AR32" s="49"/>
      <c r="BE32" s="50"/>
    </row>
    <row r="33" hidden="1" s="2" customFormat="1" ht="14.4" customHeight="1">
      <c r="B33" s="45"/>
      <c r="C33" s="46"/>
      <c r="D33" s="46"/>
      <c r="E33" s="46"/>
      <c r="F33" s="32" t="s">
        <v>47</v>
      </c>
      <c r="G33" s="46"/>
      <c r="H33" s="46"/>
      <c r="I33" s="46"/>
      <c r="J33" s="46"/>
      <c r="K33" s="46"/>
      <c r="L33" s="47">
        <v>0</v>
      </c>
      <c r="M33" s="46"/>
      <c r="N33" s="46"/>
      <c r="O33" s="46"/>
      <c r="P33" s="46"/>
      <c r="Q33" s="46"/>
      <c r="R33" s="46"/>
      <c r="S33" s="46"/>
      <c r="T33" s="46"/>
      <c r="U33" s="46"/>
      <c r="V33" s="46"/>
      <c r="W33" s="48">
        <f>ROUND(BD54, 2)</f>
        <v>0</v>
      </c>
      <c r="X33" s="46"/>
      <c r="Y33" s="46"/>
      <c r="Z33" s="46"/>
      <c r="AA33" s="46"/>
      <c r="AB33" s="46"/>
      <c r="AC33" s="46"/>
      <c r="AD33" s="46"/>
      <c r="AE33" s="46"/>
      <c r="AF33" s="46"/>
      <c r="AG33" s="46"/>
      <c r="AH33" s="46"/>
      <c r="AI33" s="46"/>
      <c r="AJ33" s="46"/>
      <c r="AK33" s="48">
        <v>0</v>
      </c>
      <c r="AL33" s="46"/>
      <c r="AM33" s="46"/>
      <c r="AN33" s="46"/>
      <c r="AO33" s="46"/>
      <c r="AP33" s="46"/>
      <c r="AQ33" s="46"/>
      <c r="AR33" s="49"/>
    </row>
    <row r="34" s="1" customFormat="1" ht="6.96" customHeight="1">
      <c r="B34" s="38"/>
      <c r="C34" s="39"/>
      <c r="D34" s="39"/>
      <c r="E34" s="39"/>
      <c r="F34" s="39"/>
      <c r="G34" s="39"/>
      <c r="H34" s="39"/>
      <c r="I34" s="39"/>
      <c r="J34" s="39"/>
      <c r="K34" s="39"/>
      <c r="L34" s="39"/>
      <c r="M34" s="39"/>
      <c r="N34" s="39"/>
      <c r="O34" s="39"/>
      <c r="P34" s="39"/>
      <c r="Q34" s="39"/>
      <c r="R34" s="39"/>
      <c r="S34" s="39"/>
      <c r="T34" s="39"/>
      <c r="U34" s="39"/>
      <c r="V34" s="39"/>
      <c r="W34" s="39"/>
      <c r="X34" s="39"/>
      <c r="Y34" s="39"/>
      <c r="Z34" s="39"/>
      <c r="AA34" s="39"/>
      <c r="AB34" s="39"/>
      <c r="AC34" s="39"/>
      <c r="AD34" s="39"/>
      <c r="AE34" s="39"/>
      <c r="AF34" s="39"/>
      <c r="AG34" s="39"/>
      <c r="AH34" s="39"/>
      <c r="AI34" s="39"/>
      <c r="AJ34" s="39"/>
      <c r="AK34" s="39"/>
      <c r="AL34" s="39"/>
      <c r="AM34" s="39"/>
      <c r="AN34" s="39"/>
      <c r="AO34" s="39"/>
      <c r="AP34" s="39"/>
      <c r="AQ34" s="39"/>
      <c r="AR34" s="43"/>
    </row>
    <row r="35" s="1" customFormat="1" ht="25.92" customHeight="1">
      <c r="B35" s="38"/>
      <c r="C35" s="51"/>
      <c r="D35" s="52" t="s">
        <v>48</v>
      </c>
      <c r="E35" s="53"/>
      <c r="F35" s="53"/>
      <c r="G35" s="53"/>
      <c r="H35" s="53"/>
      <c r="I35" s="53"/>
      <c r="J35" s="53"/>
      <c r="K35" s="53"/>
      <c r="L35" s="53"/>
      <c r="M35" s="53"/>
      <c r="N35" s="53"/>
      <c r="O35" s="53"/>
      <c r="P35" s="53"/>
      <c r="Q35" s="53"/>
      <c r="R35" s="53"/>
      <c r="S35" s="53"/>
      <c r="T35" s="54" t="s">
        <v>49</v>
      </c>
      <c r="U35" s="53"/>
      <c r="V35" s="53"/>
      <c r="W35" s="53"/>
      <c r="X35" s="55" t="s">
        <v>50</v>
      </c>
      <c r="Y35" s="53"/>
      <c r="Z35" s="53"/>
      <c r="AA35" s="53"/>
      <c r="AB35" s="53"/>
      <c r="AC35" s="53"/>
      <c r="AD35" s="53"/>
      <c r="AE35" s="53"/>
      <c r="AF35" s="53"/>
      <c r="AG35" s="53"/>
      <c r="AH35" s="53"/>
      <c r="AI35" s="53"/>
      <c r="AJ35" s="53"/>
      <c r="AK35" s="56">
        <f>SUM(AK26:AK33)</f>
        <v>0</v>
      </c>
      <c r="AL35" s="53"/>
      <c r="AM35" s="53"/>
      <c r="AN35" s="53"/>
      <c r="AO35" s="57"/>
      <c r="AP35" s="51"/>
      <c r="AQ35" s="51"/>
      <c r="AR35" s="43"/>
    </row>
    <row r="36" s="1" customFormat="1" ht="6.96" customHeight="1">
      <c r="B36" s="38"/>
      <c r="C36" s="39"/>
      <c r="D36" s="39"/>
      <c r="E36" s="39"/>
      <c r="F36" s="39"/>
      <c r="G36" s="39"/>
      <c r="H36" s="39"/>
      <c r="I36" s="39"/>
      <c r="J36" s="39"/>
      <c r="K36" s="39"/>
      <c r="L36" s="39"/>
      <c r="M36" s="39"/>
      <c r="N36" s="39"/>
      <c r="O36" s="39"/>
      <c r="P36" s="39"/>
      <c r="Q36" s="39"/>
      <c r="R36" s="39"/>
      <c r="S36" s="39"/>
      <c r="T36" s="39"/>
      <c r="U36" s="39"/>
      <c r="V36" s="39"/>
      <c r="W36" s="39"/>
      <c r="X36" s="39"/>
      <c r="Y36" s="39"/>
      <c r="Z36" s="39"/>
      <c r="AA36" s="39"/>
      <c r="AB36" s="39"/>
      <c r="AC36" s="39"/>
      <c r="AD36" s="39"/>
      <c r="AE36" s="39"/>
      <c r="AF36" s="39"/>
      <c r="AG36" s="39"/>
      <c r="AH36" s="39"/>
      <c r="AI36" s="39"/>
      <c r="AJ36" s="39"/>
      <c r="AK36" s="39"/>
      <c r="AL36" s="39"/>
      <c r="AM36" s="39"/>
      <c r="AN36" s="39"/>
      <c r="AO36" s="39"/>
      <c r="AP36" s="39"/>
      <c r="AQ36" s="39"/>
      <c r="AR36" s="43"/>
    </row>
    <row r="37" s="1" customFormat="1" ht="6.96" customHeight="1">
      <c r="B37" s="58"/>
      <c r="C37" s="59"/>
      <c r="D37" s="59"/>
      <c r="E37" s="59"/>
      <c r="F37" s="59"/>
      <c r="G37" s="59"/>
      <c r="H37" s="59"/>
      <c r="I37" s="59"/>
      <c r="J37" s="59"/>
      <c r="K37" s="59"/>
      <c r="L37" s="59"/>
      <c r="M37" s="59"/>
      <c r="N37" s="59"/>
      <c r="O37" s="59"/>
      <c r="P37" s="59"/>
      <c r="Q37" s="59"/>
      <c r="R37" s="59"/>
      <c r="S37" s="59"/>
      <c r="T37" s="59"/>
      <c r="U37" s="59"/>
      <c r="V37" s="59"/>
      <c r="W37" s="59"/>
      <c r="X37" s="59"/>
      <c r="Y37" s="59"/>
      <c r="Z37" s="59"/>
      <c r="AA37" s="59"/>
      <c r="AB37" s="59"/>
      <c r="AC37" s="59"/>
      <c r="AD37" s="59"/>
      <c r="AE37" s="59"/>
      <c r="AF37" s="59"/>
      <c r="AG37" s="59"/>
      <c r="AH37" s="59"/>
      <c r="AI37" s="59"/>
      <c r="AJ37" s="59"/>
      <c r="AK37" s="59"/>
      <c r="AL37" s="59"/>
      <c r="AM37" s="59"/>
      <c r="AN37" s="59"/>
      <c r="AO37" s="59"/>
      <c r="AP37" s="59"/>
      <c r="AQ37" s="59"/>
      <c r="AR37" s="43"/>
    </row>
    <row r="41" s="1" customFormat="1" ht="6.96" customHeight="1">
      <c r="B41" s="60"/>
      <c r="C41" s="61"/>
      <c r="D41" s="61"/>
      <c r="E41" s="61"/>
      <c r="F41" s="61"/>
      <c r="G41" s="61"/>
      <c r="H41" s="61"/>
      <c r="I41" s="61"/>
      <c r="J41" s="61"/>
      <c r="K41" s="61"/>
      <c r="L41" s="61"/>
      <c r="M41" s="61"/>
      <c r="N41" s="61"/>
      <c r="O41" s="61"/>
      <c r="P41" s="61"/>
      <c r="Q41" s="61"/>
      <c r="R41" s="61"/>
      <c r="S41" s="61"/>
      <c r="T41" s="61"/>
      <c r="U41" s="61"/>
      <c r="V41" s="61"/>
      <c r="W41" s="61"/>
      <c r="X41" s="61"/>
      <c r="Y41" s="61"/>
      <c r="Z41" s="61"/>
      <c r="AA41" s="61"/>
      <c r="AB41" s="61"/>
      <c r="AC41" s="61"/>
      <c r="AD41" s="61"/>
      <c r="AE41" s="61"/>
      <c r="AF41" s="61"/>
      <c r="AG41" s="61"/>
      <c r="AH41" s="61"/>
      <c r="AI41" s="61"/>
      <c r="AJ41" s="61"/>
      <c r="AK41" s="61"/>
      <c r="AL41" s="61"/>
      <c r="AM41" s="61"/>
      <c r="AN41" s="61"/>
      <c r="AO41" s="61"/>
      <c r="AP41" s="61"/>
      <c r="AQ41" s="61"/>
      <c r="AR41" s="43"/>
    </row>
    <row r="42" s="1" customFormat="1" ht="24.96" customHeight="1">
      <c r="B42" s="38"/>
      <c r="C42" s="23" t="s">
        <v>51</v>
      </c>
      <c r="D42" s="39"/>
      <c r="E42" s="39"/>
      <c r="F42" s="39"/>
      <c r="G42" s="39"/>
      <c r="H42" s="39"/>
      <c r="I42" s="39"/>
      <c r="J42" s="39"/>
      <c r="K42" s="39"/>
      <c r="L42" s="39"/>
      <c r="M42" s="39"/>
      <c r="N42" s="39"/>
      <c r="O42" s="39"/>
      <c r="P42" s="39"/>
      <c r="Q42" s="39"/>
      <c r="R42" s="39"/>
      <c r="S42" s="39"/>
      <c r="T42" s="39"/>
      <c r="U42" s="39"/>
      <c r="V42" s="39"/>
      <c r="W42" s="39"/>
      <c r="X42" s="39"/>
      <c r="Y42" s="39"/>
      <c r="Z42" s="39"/>
      <c r="AA42" s="39"/>
      <c r="AB42" s="39"/>
      <c r="AC42" s="39"/>
      <c r="AD42" s="39"/>
      <c r="AE42" s="39"/>
      <c r="AF42" s="39"/>
      <c r="AG42" s="39"/>
      <c r="AH42" s="39"/>
      <c r="AI42" s="39"/>
      <c r="AJ42" s="39"/>
      <c r="AK42" s="39"/>
      <c r="AL42" s="39"/>
      <c r="AM42" s="39"/>
      <c r="AN42" s="39"/>
      <c r="AO42" s="39"/>
      <c r="AP42" s="39"/>
      <c r="AQ42" s="39"/>
      <c r="AR42" s="43"/>
    </row>
    <row r="43" s="1" customFormat="1" ht="6.96" customHeight="1">
      <c r="B43" s="38"/>
      <c r="C43" s="39"/>
      <c r="D43" s="39"/>
      <c r="E43" s="39"/>
      <c r="F43" s="39"/>
      <c r="G43" s="39"/>
      <c r="H43" s="39"/>
      <c r="I43" s="39"/>
      <c r="J43" s="39"/>
      <c r="K43" s="39"/>
      <c r="L43" s="39"/>
      <c r="M43" s="39"/>
      <c r="N43" s="39"/>
      <c r="O43" s="39"/>
      <c r="P43" s="39"/>
      <c r="Q43" s="39"/>
      <c r="R43" s="39"/>
      <c r="S43" s="39"/>
      <c r="T43" s="39"/>
      <c r="U43" s="39"/>
      <c r="V43" s="39"/>
      <c r="W43" s="39"/>
      <c r="X43" s="39"/>
      <c r="Y43" s="39"/>
      <c r="Z43" s="39"/>
      <c r="AA43" s="39"/>
      <c r="AB43" s="39"/>
      <c r="AC43" s="39"/>
      <c r="AD43" s="39"/>
      <c r="AE43" s="39"/>
      <c r="AF43" s="39"/>
      <c r="AG43" s="39"/>
      <c r="AH43" s="39"/>
      <c r="AI43" s="39"/>
      <c r="AJ43" s="39"/>
      <c r="AK43" s="39"/>
      <c r="AL43" s="39"/>
      <c r="AM43" s="39"/>
      <c r="AN43" s="39"/>
      <c r="AO43" s="39"/>
      <c r="AP43" s="39"/>
      <c r="AQ43" s="39"/>
      <c r="AR43" s="43"/>
    </row>
    <row r="44" s="3" customFormat="1" ht="12" customHeight="1">
      <c r="B44" s="62"/>
      <c r="C44" s="32" t="s">
        <v>13</v>
      </c>
      <c r="D44" s="63"/>
      <c r="E44" s="63"/>
      <c r="F44" s="63"/>
      <c r="G44" s="63"/>
      <c r="H44" s="63"/>
      <c r="I44" s="63"/>
      <c r="J44" s="63"/>
      <c r="K44" s="63"/>
      <c r="L44" s="63" t="str">
        <f>K5</f>
        <v>078</v>
      </c>
      <c r="M44" s="63"/>
      <c r="N44" s="63"/>
      <c r="O44" s="63"/>
      <c r="P44" s="63"/>
      <c r="Q44" s="63"/>
      <c r="R44" s="63"/>
      <c r="S44" s="63"/>
      <c r="T44" s="63"/>
      <c r="U44" s="63"/>
      <c r="V44" s="63"/>
      <c r="W44" s="63"/>
      <c r="X44" s="63"/>
      <c r="Y44" s="63"/>
      <c r="Z44" s="63"/>
      <c r="AA44" s="63"/>
      <c r="AB44" s="63"/>
      <c r="AC44" s="63"/>
      <c r="AD44" s="63"/>
      <c r="AE44" s="63"/>
      <c r="AF44" s="63"/>
      <c r="AG44" s="63"/>
      <c r="AH44" s="63"/>
      <c r="AI44" s="63"/>
      <c r="AJ44" s="63"/>
      <c r="AK44" s="63"/>
      <c r="AL44" s="63"/>
      <c r="AM44" s="63"/>
      <c r="AN44" s="63"/>
      <c r="AO44" s="63"/>
      <c r="AP44" s="63"/>
      <c r="AQ44" s="63"/>
      <c r="AR44" s="64"/>
    </row>
    <row r="45" s="4" customFormat="1" ht="36.96" customHeight="1">
      <c r="B45" s="65"/>
      <c r="C45" s="66" t="s">
        <v>16</v>
      </c>
      <c r="D45" s="67"/>
      <c r="E45" s="67"/>
      <c r="F45" s="67"/>
      <c r="G45" s="67"/>
      <c r="H45" s="67"/>
      <c r="I45" s="67"/>
      <c r="J45" s="67"/>
      <c r="K45" s="67"/>
      <c r="L45" s="68" t="str">
        <f>K6</f>
        <v>Zateplení objektu bytového domu č.p.201, ul.Lidická, Česká Kamenice</v>
      </c>
      <c r="M45" s="67"/>
      <c r="N45" s="67"/>
      <c r="O45" s="67"/>
      <c r="P45" s="67"/>
      <c r="Q45" s="67"/>
      <c r="R45" s="67"/>
      <c r="S45" s="67"/>
      <c r="T45" s="67"/>
      <c r="U45" s="67"/>
      <c r="V45" s="67"/>
      <c r="W45" s="67"/>
      <c r="X45" s="67"/>
      <c r="Y45" s="67"/>
      <c r="Z45" s="67"/>
      <c r="AA45" s="67"/>
      <c r="AB45" s="67"/>
      <c r="AC45" s="67"/>
      <c r="AD45" s="67"/>
      <c r="AE45" s="67"/>
      <c r="AF45" s="67"/>
      <c r="AG45" s="67"/>
      <c r="AH45" s="67"/>
      <c r="AI45" s="67"/>
      <c r="AJ45" s="67"/>
      <c r="AK45" s="67"/>
      <c r="AL45" s="67"/>
      <c r="AM45" s="67"/>
      <c r="AN45" s="67"/>
      <c r="AO45" s="67"/>
      <c r="AP45" s="67"/>
      <c r="AQ45" s="67"/>
      <c r="AR45" s="69"/>
    </row>
    <row r="46" s="1" customFormat="1" ht="6.96" customHeight="1">
      <c r="B46" s="38"/>
      <c r="C46" s="39"/>
      <c r="D46" s="39"/>
      <c r="E46" s="39"/>
      <c r="F46" s="39"/>
      <c r="G46" s="39"/>
      <c r="H46" s="39"/>
      <c r="I46" s="39"/>
      <c r="J46" s="39"/>
      <c r="K46" s="39"/>
      <c r="L46" s="39"/>
      <c r="M46" s="39"/>
      <c r="N46" s="39"/>
      <c r="O46" s="39"/>
      <c r="P46" s="39"/>
      <c r="Q46" s="39"/>
      <c r="R46" s="39"/>
      <c r="S46" s="39"/>
      <c r="T46" s="39"/>
      <c r="U46" s="39"/>
      <c r="V46" s="39"/>
      <c r="W46" s="39"/>
      <c r="X46" s="39"/>
      <c r="Y46" s="39"/>
      <c r="Z46" s="39"/>
      <c r="AA46" s="39"/>
      <c r="AB46" s="39"/>
      <c r="AC46" s="39"/>
      <c r="AD46" s="39"/>
      <c r="AE46" s="39"/>
      <c r="AF46" s="39"/>
      <c r="AG46" s="39"/>
      <c r="AH46" s="39"/>
      <c r="AI46" s="39"/>
      <c r="AJ46" s="39"/>
      <c r="AK46" s="39"/>
      <c r="AL46" s="39"/>
      <c r="AM46" s="39"/>
      <c r="AN46" s="39"/>
      <c r="AO46" s="39"/>
      <c r="AP46" s="39"/>
      <c r="AQ46" s="39"/>
      <c r="AR46" s="43"/>
    </row>
    <row r="47" s="1" customFormat="1" ht="12" customHeight="1">
      <c r="B47" s="38"/>
      <c r="C47" s="32" t="s">
        <v>21</v>
      </c>
      <c r="D47" s="39"/>
      <c r="E47" s="39"/>
      <c r="F47" s="39"/>
      <c r="G47" s="39"/>
      <c r="H47" s="39"/>
      <c r="I47" s="39"/>
      <c r="J47" s="39"/>
      <c r="K47" s="39"/>
      <c r="L47" s="70" t="str">
        <f>IF(K8="","",K8)</f>
        <v>Česká Kamenice</v>
      </c>
      <c r="M47" s="39"/>
      <c r="N47" s="39"/>
      <c r="O47" s="39"/>
      <c r="P47" s="39"/>
      <c r="Q47" s="39"/>
      <c r="R47" s="39"/>
      <c r="S47" s="39"/>
      <c r="T47" s="39"/>
      <c r="U47" s="39"/>
      <c r="V47" s="39"/>
      <c r="W47" s="39"/>
      <c r="X47" s="39"/>
      <c r="Y47" s="39"/>
      <c r="Z47" s="39"/>
      <c r="AA47" s="39"/>
      <c r="AB47" s="39"/>
      <c r="AC47" s="39"/>
      <c r="AD47" s="39"/>
      <c r="AE47" s="39"/>
      <c r="AF47" s="39"/>
      <c r="AG47" s="39"/>
      <c r="AH47" s="39"/>
      <c r="AI47" s="32" t="s">
        <v>23</v>
      </c>
      <c r="AJ47" s="39"/>
      <c r="AK47" s="39"/>
      <c r="AL47" s="39"/>
      <c r="AM47" s="71" t="str">
        <f>IF(AN8= "","",AN8)</f>
        <v>4. 3. 2019</v>
      </c>
      <c r="AN47" s="71"/>
      <c r="AO47" s="39"/>
      <c r="AP47" s="39"/>
      <c r="AQ47" s="39"/>
      <c r="AR47" s="43"/>
    </row>
    <row r="48" s="1" customFormat="1" ht="6.96" customHeight="1">
      <c r="B48" s="38"/>
      <c r="C48" s="39"/>
      <c r="D48" s="39"/>
      <c r="E48" s="39"/>
      <c r="F48" s="39"/>
      <c r="G48" s="39"/>
      <c r="H48" s="39"/>
      <c r="I48" s="39"/>
      <c r="J48" s="39"/>
      <c r="K48" s="39"/>
      <c r="L48" s="39"/>
      <c r="M48" s="39"/>
      <c r="N48" s="39"/>
      <c r="O48" s="39"/>
      <c r="P48" s="39"/>
      <c r="Q48" s="39"/>
      <c r="R48" s="39"/>
      <c r="S48" s="39"/>
      <c r="T48" s="39"/>
      <c r="U48" s="39"/>
      <c r="V48" s="39"/>
      <c r="W48" s="39"/>
      <c r="X48" s="39"/>
      <c r="Y48" s="39"/>
      <c r="Z48" s="39"/>
      <c r="AA48" s="39"/>
      <c r="AB48" s="39"/>
      <c r="AC48" s="39"/>
      <c r="AD48" s="39"/>
      <c r="AE48" s="39"/>
      <c r="AF48" s="39"/>
      <c r="AG48" s="39"/>
      <c r="AH48" s="39"/>
      <c r="AI48" s="39"/>
      <c r="AJ48" s="39"/>
      <c r="AK48" s="39"/>
      <c r="AL48" s="39"/>
      <c r="AM48" s="39"/>
      <c r="AN48" s="39"/>
      <c r="AO48" s="39"/>
      <c r="AP48" s="39"/>
      <c r="AQ48" s="39"/>
      <c r="AR48" s="43"/>
    </row>
    <row r="49" s="1" customFormat="1" ht="43.05" customHeight="1">
      <c r="B49" s="38"/>
      <c r="C49" s="32" t="s">
        <v>25</v>
      </c>
      <c r="D49" s="39"/>
      <c r="E49" s="39"/>
      <c r="F49" s="39"/>
      <c r="G49" s="39"/>
      <c r="H49" s="39"/>
      <c r="I49" s="39"/>
      <c r="J49" s="39"/>
      <c r="K49" s="39"/>
      <c r="L49" s="63" t="str">
        <f>IF(E11= "","",E11)</f>
        <v>Město Česká Kamenice</v>
      </c>
      <c r="M49" s="39"/>
      <c r="N49" s="39"/>
      <c r="O49" s="39"/>
      <c r="P49" s="39"/>
      <c r="Q49" s="39"/>
      <c r="R49" s="39"/>
      <c r="S49" s="39"/>
      <c r="T49" s="39"/>
      <c r="U49" s="39"/>
      <c r="V49" s="39"/>
      <c r="W49" s="39"/>
      <c r="X49" s="39"/>
      <c r="Y49" s="39"/>
      <c r="Z49" s="39"/>
      <c r="AA49" s="39"/>
      <c r="AB49" s="39"/>
      <c r="AC49" s="39"/>
      <c r="AD49" s="39"/>
      <c r="AE49" s="39"/>
      <c r="AF49" s="39"/>
      <c r="AG49" s="39"/>
      <c r="AH49" s="39"/>
      <c r="AI49" s="32" t="s">
        <v>31</v>
      </c>
      <c r="AJ49" s="39"/>
      <c r="AK49" s="39"/>
      <c r="AL49" s="39"/>
      <c r="AM49" s="72" t="str">
        <f>IF(E17="","",E17)</f>
        <v xml:space="preserve">PROJEKT – projekty staveb, Ing. Marcela Bezděková </v>
      </c>
      <c r="AN49" s="63"/>
      <c r="AO49" s="63"/>
      <c r="AP49" s="63"/>
      <c r="AQ49" s="39"/>
      <c r="AR49" s="43"/>
      <c r="AS49" s="73" t="s">
        <v>52</v>
      </c>
      <c r="AT49" s="74"/>
      <c r="AU49" s="75"/>
      <c r="AV49" s="75"/>
      <c r="AW49" s="75"/>
      <c r="AX49" s="75"/>
      <c r="AY49" s="75"/>
      <c r="AZ49" s="75"/>
      <c r="BA49" s="75"/>
      <c r="BB49" s="75"/>
      <c r="BC49" s="75"/>
      <c r="BD49" s="76"/>
    </row>
    <row r="50" s="1" customFormat="1" ht="15.15" customHeight="1">
      <c r="B50" s="38"/>
      <c r="C50" s="32" t="s">
        <v>29</v>
      </c>
      <c r="D50" s="39"/>
      <c r="E50" s="39"/>
      <c r="F50" s="39"/>
      <c r="G50" s="39"/>
      <c r="H50" s="39"/>
      <c r="I50" s="39"/>
      <c r="J50" s="39"/>
      <c r="K50" s="39"/>
      <c r="L50" s="63" t="str">
        <f>IF(E14= "Vyplň údaj","",E14)</f>
        <v/>
      </c>
      <c r="M50" s="39"/>
      <c r="N50" s="39"/>
      <c r="O50" s="39"/>
      <c r="P50" s="39"/>
      <c r="Q50" s="39"/>
      <c r="R50" s="39"/>
      <c r="S50" s="39"/>
      <c r="T50" s="39"/>
      <c r="U50" s="39"/>
      <c r="V50" s="39"/>
      <c r="W50" s="39"/>
      <c r="X50" s="39"/>
      <c r="Y50" s="39"/>
      <c r="Z50" s="39"/>
      <c r="AA50" s="39"/>
      <c r="AB50" s="39"/>
      <c r="AC50" s="39"/>
      <c r="AD50" s="39"/>
      <c r="AE50" s="39"/>
      <c r="AF50" s="39"/>
      <c r="AG50" s="39"/>
      <c r="AH50" s="39"/>
      <c r="AI50" s="32" t="s">
        <v>34</v>
      </c>
      <c r="AJ50" s="39"/>
      <c r="AK50" s="39"/>
      <c r="AL50" s="39"/>
      <c r="AM50" s="72" t="str">
        <f>IF(E20="","",E20)</f>
        <v xml:space="preserve"> </v>
      </c>
      <c r="AN50" s="63"/>
      <c r="AO50" s="63"/>
      <c r="AP50" s="63"/>
      <c r="AQ50" s="39"/>
      <c r="AR50" s="43"/>
      <c r="AS50" s="77"/>
      <c r="AT50" s="78"/>
      <c r="AU50" s="79"/>
      <c r="AV50" s="79"/>
      <c r="AW50" s="79"/>
      <c r="AX50" s="79"/>
      <c r="AY50" s="79"/>
      <c r="AZ50" s="79"/>
      <c r="BA50" s="79"/>
      <c r="BB50" s="79"/>
      <c r="BC50" s="79"/>
      <c r="BD50" s="80"/>
    </row>
    <row r="51" s="1" customFormat="1" ht="10.8" customHeight="1">
      <c r="B51" s="38"/>
      <c r="C51" s="39"/>
      <c r="D51" s="39"/>
      <c r="E51" s="39"/>
      <c r="F51" s="39"/>
      <c r="G51" s="39"/>
      <c r="H51" s="39"/>
      <c r="I51" s="39"/>
      <c r="J51" s="39"/>
      <c r="K51" s="39"/>
      <c r="L51" s="39"/>
      <c r="M51" s="39"/>
      <c r="N51" s="39"/>
      <c r="O51" s="39"/>
      <c r="P51" s="39"/>
      <c r="Q51" s="39"/>
      <c r="R51" s="39"/>
      <c r="S51" s="39"/>
      <c r="T51" s="39"/>
      <c r="U51" s="39"/>
      <c r="V51" s="39"/>
      <c r="W51" s="39"/>
      <c r="X51" s="39"/>
      <c r="Y51" s="39"/>
      <c r="Z51" s="39"/>
      <c r="AA51" s="39"/>
      <c r="AB51" s="39"/>
      <c r="AC51" s="39"/>
      <c r="AD51" s="39"/>
      <c r="AE51" s="39"/>
      <c r="AF51" s="39"/>
      <c r="AG51" s="39"/>
      <c r="AH51" s="39"/>
      <c r="AI51" s="39"/>
      <c r="AJ51" s="39"/>
      <c r="AK51" s="39"/>
      <c r="AL51" s="39"/>
      <c r="AM51" s="39"/>
      <c r="AN51" s="39"/>
      <c r="AO51" s="39"/>
      <c r="AP51" s="39"/>
      <c r="AQ51" s="39"/>
      <c r="AR51" s="43"/>
      <c r="AS51" s="81"/>
      <c r="AT51" s="82"/>
      <c r="AU51" s="83"/>
      <c r="AV51" s="83"/>
      <c r="AW51" s="83"/>
      <c r="AX51" s="83"/>
      <c r="AY51" s="83"/>
      <c r="AZ51" s="83"/>
      <c r="BA51" s="83"/>
      <c r="BB51" s="83"/>
      <c r="BC51" s="83"/>
      <c r="BD51" s="84"/>
    </row>
    <row r="52" s="1" customFormat="1" ht="29.28" customHeight="1">
      <c r="B52" s="38"/>
      <c r="C52" s="85" t="s">
        <v>53</v>
      </c>
      <c r="D52" s="86"/>
      <c r="E52" s="86"/>
      <c r="F52" s="86"/>
      <c r="G52" s="86"/>
      <c r="H52" s="87"/>
      <c r="I52" s="88" t="s">
        <v>54</v>
      </c>
      <c r="J52" s="86"/>
      <c r="K52" s="86"/>
      <c r="L52" s="86"/>
      <c r="M52" s="86"/>
      <c r="N52" s="86"/>
      <c r="O52" s="86"/>
      <c r="P52" s="86"/>
      <c r="Q52" s="86"/>
      <c r="R52" s="86"/>
      <c r="S52" s="86"/>
      <c r="T52" s="86"/>
      <c r="U52" s="86"/>
      <c r="V52" s="86"/>
      <c r="W52" s="86"/>
      <c r="X52" s="86"/>
      <c r="Y52" s="86"/>
      <c r="Z52" s="86"/>
      <c r="AA52" s="86"/>
      <c r="AB52" s="86"/>
      <c r="AC52" s="86"/>
      <c r="AD52" s="86"/>
      <c r="AE52" s="86"/>
      <c r="AF52" s="86"/>
      <c r="AG52" s="89" t="s">
        <v>55</v>
      </c>
      <c r="AH52" s="86"/>
      <c r="AI52" s="86"/>
      <c r="AJ52" s="86"/>
      <c r="AK52" s="86"/>
      <c r="AL52" s="86"/>
      <c r="AM52" s="86"/>
      <c r="AN52" s="88" t="s">
        <v>56</v>
      </c>
      <c r="AO52" s="86"/>
      <c r="AP52" s="86"/>
      <c r="AQ52" s="90" t="s">
        <v>57</v>
      </c>
      <c r="AR52" s="43"/>
      <c r="AS52" s="91" t="s">
        <v>58</v>
      </c>
      <c r="AT52" s="92" t="s">
        <v>59</v>
      </c>
      <c r="AU52" s="92" t="s">
        <v>60</v>
      </c>
      <c r="AV52" s="92" t="s">
        <v>61</v>
      </c>
      <c r="AW52" s="92" t="s">
        <v>62</v>
      </c>
      <c r="AX52" s="92" t="s">
        <v>63</v>
      </c>
      <c r="AY52" s="92" t="s">
        <v>64</v>
      </c>
      <c r="AZ52" s="92" t="s">
        <v>65</v>
      </c>
      <c r="BA52" s="92" t="s">
        <v>66</v>
      </c>
      <c r="BB52" s="92" t="s">
        <v>67</v>
      </c>
      <c r="BC52" s="92" t="s">
        <v>68</v>
      </c>
      <c r="BD52" s="93" t="s">
        <v>69</v>
      </c>
    </row>
    <row r="53" s="1" customFormat="1" ht="10.8" customHeight="1">
      <c r="B53" s="38"/>
      <c r="C53" s="39"/>
      <c r="D53" s="39"/>
      <c r="E53" s="39"/>
      <c r="F53" s="39"/>
      <c r="G53" s="39"/>
      <c r="H53" s="39"/>
      <c r="I53" s="39"/>
      <c r="J53" s="39"/>
      <c r="K53" s="39"/>
      <c r="L53" s="39"/>
      <c r="M53" s="39"/>
      <c r="N53" s="39"/>
      <c r="O53" s="39"/>
      <c r="P53" s="39"/>
      <c r="Q53" s="39"/>
      <c r="R53" s="39"/>
      <c r="S53" s="39"/>
      <c r="T53" s="39"/>
      <c r="U53" s="39"/>
      <c r="V53" s="39"/>
      <c r="W53" s="39"/>
      <c r="X53" s="39"/>
      <c r="Y53" s="39"/>
      <c r="Z53" s="39"/>
      <c r="AA53" s="39"/>
      <c r="AB53" s="39"/>
      <c r="AC53" s="39"/>
      <c r="AD53" s="39"/>
      <c r="AE53" s="39"/>
      <c r="AF53" s="39"/>
      <c r="AG53" s="39"/>
      <c r="AH53" s="39"/>
      <c r="AI53" s="39"/>
      <c r="AJ53" s="39"/>
      <c r="AK53" s="39"/>
      <c r="AL53" s="39"/>
      <c r="AM53" s="39"/>
      <c r="AN53" s="39"/>
      <c r="AO53" s="39"/>
      <c r="AP53" s="39"/>
      <c r="AQ53" s="39"/>
      <c r="AR53" s="43"/>
      <c r="AS53" s="94"/>
      <c r="AT53" s="95"/>
      <c r="AU53" s="95"/>
      <c r="AV53" s="95"/>
      <c r="AW53" s="95"/>
      <c r="AX53" s="95"/>
      <c r="AY53" s="95"/>
      <c r="AZ53" s="95"/>
      <c r="BA53" s="95"/>
      <c r="BB53" s="95"/>
      <c r="BC53" s="95"/>
      <c r="BD53" s="96"/>
    </row>
    <row r="54" s="5" customFormat="1" ht="32.4" customHeight="1">
      <c r="B54" s="97"/>
      <c r="C54" s="98" t="s">
        <v>70</v>
      </c>
      <c r="D54" s="99"/>
      <c r="E54" s="99"/>
      <c r="F54" s="99"/>
      <c r="G54" s="99"/>
      <c r="H54" s="99"/>
      <c r="I54" s="99"/>
      <c r="J54" s="99"/>
      <c r="K54" s="99"/>
      <c r="L54" s="99"/>
      <c r="M54" s="99"/>
      <c r="N54" s="99"/>
      <c r="O54" s="99"/>
      <c r="P54" s="99"/>
      <c r="Q54" s="99"/>
      <c r="R54" s="99"/>
      <c r="S54" s="99"/>
      <c r="T54" s="99"/>
      <c r="U54" s="99"/>
      <c r="V54" s="99"/>
      <c r="W54" s="99"/>
      <c r="X54" s="99"/>
      <c r="Y54" s="99"/>
      <c r="Z54" s="99"/>
      <c r="AA54" s="99"/>
      <c r="AB54" s="99"/>
      <c r="AC54" s="99"/>
      <c r="AD54" s="99"/>
      <c r="AE54" s="99"/>
      <c r="AF54" s="99"/>
      <c r="AG54" s="100">
        <f>ROUND(AG55,2)</f>
        <v>0</v>
      </c>
      <c r="AH54" s="100"/>
      <c r="AI54" s="100"/>
      <c r="AJ54" s="100"/>
      <c r="AK54" s="100"/>
      <c r="AL54" s="100"/>
      <c r="AM54" s="100"/>
      <c r="AN54" s="101">
        <f>SUM(AG54,AT54)</f>
        <v>0</v>
      </c>
      <c r="AO54" s="101"/>
      <c r="AP54" s="101"/>
      <c r="AQ54" s="102" t="s">
        <v>19</v>
      </c>
      <c r="AR54" s="103"/>
      <c r="AS54" s="104">
        <f>ROUND(AS55,2)</f>
        <v>0</v>
      </c>
      <c r="AT54" s="105">
        <f>ROUND(SUM(AV54:AW54),2)</f>
        <v>0</v>
      </c>
      <c r="AU54" s="106">
        <f>ROUND(AU55,5)</f>
        <v>0</v>
      </c>
      <c r="AV54" s="105">
        <f>ROUND(AZ54*L29,2)</f>
        <v>0</v>
      </c>
      <c r="AW54" s="105">
        <f>ROUND(BA54*L30,2)</f>
        <v>0</v>
      </c>
      <c r="AX54" s="105">
        <f>ROUND(BB54*L29,2)</f>
        <v>0</v>
      </c>
      <c r="AY54" s="105">
        <f>ROUND(BC54*L30,2)</f>
        <v>0</v>
      </c>
      <c r="AZ54" s="105">
        <f>ROUND(AZ55,2)</f>
        <v>0</v>
      </c>
      <c r="BA54" s="105">
        <f>ROUND(BA55,2)</f>
        <v>0</v>
      </c>
      <c r="BB54" s="105">
        <f>ROUND(BB55,2)</f>
        <v>0</v>
      </c>
      <c r="BC54" s="105">
        <f>ROUND(BC55,2)</f>
        <v>0</v>
      </c>
      <c r="BD54" s="107">
        <f>ROUND(BD55,2)</f>
        <v>0</v>
      </c>
      <c r="BS54" s="108" t="s">
        <v>71</v>
      </c>
      <c r="BT54" s="108" t="s">
        <v>72</v>
      </c>
      <c r="BV54" s="108" t="s">
        <v>73</v>
      </c>
      <c r="BW54" s="108" t="s">
        <v>5</v>
      </c>
      <c r="BX54" s="108" t="s">
        <v>74</v>
      </c>
      <c r="CL54" s="108" t="s">
        <v>19</v>
      </c>
    </row>
    <row r="55" s="6" customFormat="1" ht="27" customHeight="1">
      <c r="A55" s="109" t="s">
        <v>75</v>
      </c>
      <c r="B55" s="110"/>
      <c r="C55" s="111"/>
      <c r="D55" s="112" t="s">
        <v>14</v>
      </c>
      <c r="E55" s="112"/>
      <c r="F55" s="112"/>
      <c r="G55" s="112"/>
      <c r="H55" s="112"/>
      <c r="I55" s="113"/>
      <c r="J55" s="112" t="s">
        <v>17</v>
      </c>
      <c r="K55" s="112"/>
      <c r="L55" s="112"/>
      <c r="M55" s="112"/>
      <c r="N55" s="112"/>
      <c r="O55" s="112"/>
      <c r="P55" s="112"/>
      <c r="Q55" s="112"/>
      <c r="R55" s="112"/>
      <c r="S55" s="112"/>
      <c r="T55" s="112"/>
      <c r="U55" s="112"/>
      <c r="V55" s="112"/>
      <c r="W55" s="112"/>
      <c r="X55" s="112"/>
      <c r="Y55" s="112"/>
      <c r="Z55" s="112"/>
      <c r="AA55" s="112"/>
      <c r="AB55" s="112"/>
      <c r="AC55" s="112"/>
      <c r="AD55" s="112"/>
      <c r="AE55" s="112"/>
      <c r="AF55" s="112"/>
      <c r="AG55" s="114">
        <f>'078 - Zateplení objektu b...'!J28</f>
        <v>0</v>
      </c>
      <c r="AH55" s="113"/>
      <c r="AI55" s="113"/>
      <c r="AJ55" s="113"/>
      <c r="AK55" s="113"/>
      <c r="AL55" s="113"/>
      <c r="AM55" s="113"/>
      <c r="AN55" s="114">
        <f>SUM(AG55,AT55)</f>
        <v>0</v>
      </c>
      <c r="AO55" s="113"/>
      <c r="AP55" s="113"/>
      <c r="AQ55" s="115" t="s">
        <v>76</v>
      </c>
      <c r="AR55" s="116"/>
      <c r="AS55" s="117">
        <v>0</v>
      </c>
      <c r="AT55" s="118">
        <f>ROUND(SUM(AV55:AW55),2)</f>
        <v>0</v>
      </c>
      <c r="AU55" s="119">
        <f>'078 - Zateplení objektu b...'!P100</f>
        <v>0</v>
      </c>
      <c r="AV55" s="118">
        <f>'078 - Zateplení objektu b...'!J31</f>
        <v>0</v>
      </c>
      <c r="AW55" s="118">
        <f>'078 - Zateplení objektu b...'!J32</f>
        <v>0</v>
      </c>
      <c r="AX55" s="118">
        <f>'078 - Zateplení objektu b...'!J33</f>
        <v>0</v>
      </c>
      <c r="AY55" s="118">
        <f>'078 - Zateplení objektu b...'!J34</f>
        <v>0</v>
      </c>
      <c r="AZ55" s="118">
        <f>'078 - Zateplení objektu b...'!F31</f>
        <v>0</v>
      </c>
      <c r="BA55" s="118">
        <f>'078 - Zateplení objektu b...'!F32</f>
        <v>0</v>
      </c>
      <c r="BB55" s="118">
        <f>'078 - Zateplení objektu b...'!F33</f>
        <v>0</v>
      </c>
      <c r="BC55" s="118">
        <f>'078 - Zateplení objektu b...'!F34</f>
        <v>0</v>
      </c>
      <c r="BD55" s="120">
        <f>'078 - Zateplení objektu b...'!F35</f>
        <v>0</v>
      </c>
      <c r="BT55" s="121" t="s">
        <v>77</v>
      </c>
      <c r="BU55" s="121" t="s">
        <v>78</v>
      </c>
      <c r="BV55" s="121" t="s">
        <v>73</v>
      </c>
      <c r="BW55" s="121" t="s">
        <v>5</v>
      </c>
      <c r="BX55" s="121" t="s">
        <v>74</v>
      </c>
      <c r="CL55" s="121" t="s">
        <v>19</v>
      </c>
    </row>
    <row r="56" s="1" customFormat="1" ht="30" customHeight="1">
      <c r="B56" s="38"/>
      <c r="C56" s="39"/>
      <c r="D56" s="39"/>
      <c r="E56" s="39"/>
      <c r="F56" s="39"/>
      <c r="G56" s="39"/>
      <c r="H56" s="39"/>
      <c r="I56" s="39"/>
      <c r="J56" s="39"/>
      <c r="K56" s="39"/>
      <c r="L56" s="39"/>
      <c r="M56" s="39"/>
      <c r="N56" s="39"/>
      <c r="O56" s="39"/>
      <c r="P56" s="39"/>
      <c r="Q56" s="39"/>
      <c r="R56" s="39"/>
      <c r="S56" s="39"/>
      <c r="T56" s="39"/>
      <c r="U56" s="39"/>
      <c r="V56" s="39"/>
      <c r="W56" s="39"/>
      <c r="X56" s="39"/>
      <c r="Y56" s="39"/>
      <c r="Z56" s="39"/>
      <c r="AA56" s="39"/>
      <c r="AB56" s="39"/>
      <c r="AC56" s="39"/>
      <c r="AD56" s="39"/>
      <c r="AE56" s="39"/>
      <c r="AF56" s="39"/>
      <c r="AG56" s="39"/>
      <c r="AH56" s="39"/>
      <c r="AI56" s="39"/>
      <c r="AJ56" s="39"/>
      <c r="AK56" s="39"/>
      <c r="AL56" s="39"/>
      <c r="AM56" s="39"/>
      <c r="AN56" s="39"/>
      <c r="AO56" s="39"/>
      <c r="AP56" s="39"/>
      <c r="AQ56" s="39"/>
      <c r="AR56" s="43"/>
    </row>
    <row r="57" s="1" customFormat="1" ht="6.96" customHeight="1">
      <c r="B57" s="58"/>
      <c r="C57" s="59"/>
      <c r="D57" s="59"/>
      <c r="E57" s="59"/>
      <c r="F57" s="59"/>
      <c r="G57" s="59"/>
      <c r="H57" s="59"/>
      <c r="I57" s="59"/>
      <c r="J57" s="59"/>
      <c r="K57" s="59"/>
      <c r="L57" s="59"/>
      <c r="M57" s="59"/>
      <c r="N57" s="59"/>
      <c r="O57" s="59"/>
      <c r="P57" s="59"/>
      <c r="Q57" s="59"/>
      <c r="R57" s="59"/>
      <c r="S57" s="59"/>
      <c r="T57" s="59"/>
      <c r="U57" s="59"/>
      <c r="V57" s="59"/>
      <c r="W57" s="59"/>
      <c r="X57" s="59"/>
      <c r="Y57" s="59"/>
      <c r="Z57" s="59"/>
      <c r="AA57" s="59"/>
      <c r="AB57" s="59"/>
      <c r="AC57" s="59"/>
      <c r="AD57" s="59"/>
      <c r="AE57" s="59"/>
      <c r="AF57" s="59"/>
      <c r="AG57" s="59"/>
      <c r="AH57" s="59"/>
      <c r="AI57" s="59"/>
      <c r="AJ57" s="59"/>
      <c r="AK57" s="59"/>
      <c r="AL57" s="59"/>
      <c r="AM57" s="59"/>
      <c r="AN57" s="59"/>
      <c r="AO57" s="59"/>
      <c r="AP57" s="59"/>
      <c r="AQ57" s="59"/>
      <c r="AR57" s="43"/>
    </row>
  </sheetData>
  <sheetProtection sheet="1" formatColumns="0" formatRows="0" objects="1" scenarios="1" spinCount="100000" saltValue="tXMXH7VWF4Nl4Ttb6ofRMCzYUrXbPvmHMEASreGPrmtAdP+ryowxEm3MIUs7fc4UbvZBk/7WtrZ60IOSbSQzkQ==" hashValue="RfCsmffw+ohiFOJE3Wbd5AbB60laeV0VW1kzk0fxXE2YlHAO1pGe7SQfSGJX3IB5Nl+fMcmO7FFwYN4Sozi/uQ==" algorithmName="SHA-512" password="CC35"/>
  <mergeCells count="42">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M50:AP50"/>
    <mergeCell ref="L45:AO45"/>
    <mergeCell ref="AM47:AN47"/>
    <mergeCell ref="AM49:AP49"/>
    <mergeCell ref="AS49:AT51"/>
    <mergeCell ref="C52:G52"/>
    <mergeCell ref="I52:AF52"/>
    <mergeCell ref="AG52:AM52"/>
    <mergeCell ref="AN52:AP52"/>
    <mergeCell ref="AN55:AP55"/>
    <mergeCell ref="AG55:AM55"/>
    <mergeCell ref="D55:H55"/>
    <mergeCell ref="J55:AF55"/>
    <mergeCell ref="AG54:AM54"/>
    <mergeCell ref="AN54:AP54"/>
    <mergeCell ref="K5:AO5"/>
    <mergeCell ref="K6:AO6"/>
    <mergeCell ref="E14:AJ14"/>
    <mergeCell ref="E23:AN23"/>
    <mergeCell ref="L28:P28"/>
    <mergeCell ref="W28:AE28"/>
    <mergeCell ref="AK28:AO28"/>
    <mergeCell ref="L29:P29"/>
    <mergeCell ref="L30:P30"/>
    <mergeCell ref="L31:P31"/>
    <mergeCell ref="L32:P32"/>
    <mergeCell ref="L33:P33"/>
  </mergeCells>
  <hyperlinks>
    <hyperlink ref="A55" location="'078 - Zateplení objektu b...'!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customWidth="1"/>
    <col min="2" max="2" width="1.67" customWidth="1"/>
    <col min="3" max="3" width="4.17" customWidth="1"/>
    <col min="4" max="4" width="4.33" customWidth="1"/>
    <col min="5" max="5" width="17.17" customWidth="1"/>
    <col min="6" max="6" width="100.83" customWidth="1"/>
    <col min="7" max="7" width="7" customWidth="1"/>
    <col min="8" max="8" width="11.5" customWidth="1"/>
    <col min="9" max="9" width="20.17" style="122" customWidth="1"/>
    <col min="10" max="10" width="20.17" customWidth="1"/>
    <col min="11" max="11" width="20.17" customWidth="1"/>
    <col min="12" max="12" width="9.33" customWidth="1"/>
    <col min="13" max="13" width="10.83" hidden="1" customWidth="1"/>
    <col min="14" max="14" width="9.33" hidden="1"/>
    <col min="15" max="15" width="14.17" hidden="1" customWidth="1"/>
    <col min="16" max="16" width="14.17" hidden="1" customWidth="1"/>
    <col min="17" max="17" width="14.17" hidden="1" customWidth="1"/>
    <col min="18" max="18" width="14.17" hidden="1" customWidth="1"/>
    <col min="19" max="19" width="14.17" hidden="1" customWidth="1"/>
    <col min="20" max="20" width="14.1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2" ht="36.96" customHeight="1">
      <c r="L2"/>
      <c r="AT2" s="17" t="s">
        <v>5</v>
      </c>
    </row>
    <row r="3" ht="6.96" customHeight="1">
      <c r="B3" s="123"/>
      <c r="C3" s="124"/>
      <c r="D3" s="124"/>
      <c r="E3" s="124"/>
      <c r="F3" s="124"/>
      <c r="G3" s="124"/>
      <c r="H3" s="124"/>
      <c r="I3" s="125"/>
      <c r="J3" s="124"/>
      <c r="K3" s="124"/>
      <c r="L3" s="20"/>
      <c r="AT3" s="17" t="s">
        <v>77</v>
      </c>
    </row>
    <row r="4" ht="24.96" customHeight="1">
      <c r="B4" s="20"/>
      <c r="D4" s="126" t="s">
        <v>79</v>
      </c>
      <c r="L4" s="20"/>
      <c r="M4" s="127" t="s">
        <v>10</v>
      </c>
      <c r="AT4" s="17" t="s">
        <v>4</v>
      </c>
    </row>
    <row r="5" ht="6.96" customHeight="1">
      <c r="B5" s="20"/>
      <c r="L5" s="20"/>
    </row>
    <row r="6" s="1" customFormat="1" ht="12" customHeight="1">
      <c r="B6" s="43"/>
      <c r="D6" s="128" t="s">
        <v>16</v>
      </c>
      <c r="I6" s="129"/>
      <c r="L6" s="43"/>
    </row>
    <row r="7" s="1" customFormat="1" ht="36.96" customHeight="1">
      <c r="B7" s="43"/>
      <c r="E7" s="130" t="s">
        <v>17</v>
      </c>
      <c r="F7" s="1"/>
      <c r="G7" s="1"/>
      <c r="H7" s="1"/>
      <c r="I7" s="129"/>
      <c r="L7" s="43"/>
    </row>
    <row r="8" s="1" customFormat="1">
      <c r="B8" s="43"/>
      <c r="I8" s="129"/>
      <c r="L8" s="43"/>
    </row>
    <row r="9" s="1" customFormat="1" ht="12" customHeight="1">
      <c r="B9" s="43"/>
      <c r="D9" s="128" t="s">
        <v>18</v>
      </c>
      <c r="F9" s="131" t="s">
        <v>19</v>
      </c>
      <c r="I9" s="132" t="s">
        <v>20</v>
      </c>
      <c r="J9" s="131" t="s">
        <v>19</v>
      </c>
      <c r="L9" s="43"/>
    </row>
    <row r="10" s="1" customFormat="1" ht="12" customHeight="1">
      <c r="B10" s="43"/>
      <c r="D10" s="128" t="s">
        <v>21</v>
      </c>
      <c r="F10" s="131" t="s">
        <v>22</v>
      </c>
      <c r="I10" s="132" t="s">
        <v>23</v>
      </c>
      <c r="J10" s="133" t="str">
        <f>'Rekapitulace stavby'!AN8</f>
        <v>4. 3. 2019</v>
      </c>
      <c r="L10" s="43"/>
    </row>
    <row r="11" s="1" customFormat="1" ht="10.8" customHeight="1">
      <c r="B11" s="43"/>
      <c r="I11" s="129"/>
      <c r="L11" s="43"/>
    </row>
    <row r="12" s="1" customFormat="1" ht="12" customHeight="1">
      <c r="B12" s="43"/>
      <c r="D12" s="128" t="s">
        <v>25</v>
      </c>
      <c r="I12" s="132" t="s">
        <v>26</v>
      </c>
      <c r="J12" s="131" t="s">
        <v>19</v>
      </c>
      <c r="L12" s="43"/>
    </row>
    <row r="13" s="1" customFormat="1" ht="18" customHeight="1">
      <c r="B13" s="43"/>
      <c r="E13" s="131" t="s">
        <v>27</v>
      </c>
      <c r="I13" s="132" t="s">
        <v>28</v>
      </c>
      <c r="J13" s="131" t="s">
        <v>19</v>
      </c>
      <c r="L13" s="43"/>
    </row>
    <row r="14" s="1" customFormat="1" ht="6.96" customHeight="1">
      <c r="B14" s="43"/>
      <c r="I14" s="129"/>
      <c r="L14" s="43"/>
    </row>
    <row r="15" s="1" customFormat="1" ht="12" customHeight="1">
      <c r="B15" s="43"/>
      <c r="D15" s="128" t="s">
        <v>29</v>
      </c>
      <c r="I15" s="132" t="s">
        <v>26</v>
      </c>
      <c r="J15" s="33" t="str">
        <f>'Rekapitulace stavby'!AN13</f>
        <v>Vyplň údaj</v>
      </c>
      <c r="L15" s="43"/>
    </row>
    <row r="16" s="1" customFormat="1" ht="18" customHeight="1">
      <c r="B16" s="43"/>
      <c r="E16" s="33" t="str">
        <f>'Rekapitulace stavby'!E14</f>
        <v>Vyplň údaj</v>
      </c>
      <c r="F16" s="131"/>
      <c r="G16" s="131"/>
      <c r="H16" s="131"/>
      <c r="I16" s="132" t="s">
        <v>28</v>
      </c>
      <c r="J16" s="33" t="str">
        <f>'Rekapitulace stavby'!AN14</f>
        <v>Vyplň údaj</v>
      </c>
      <c r="L16" s="43"/>
    </row>
    <row r="17" s="1" customFormat="1" ht="6.96" customHeight="1">
      <c r="B17" s="43"/>
      <c r="I17" s="129"/>
      <c r="L17" s="43"/>
    </row>
    <row r="18" s="1" customFormat="1" ht="12" customHeight="1">
      <c r="B18" s="43"/>
      <c r="D18" s="128" t="s">
        <v>31</v>
      </c>
      <c r="I18" s="132" t="s">
        <v>26</v>
      </c>
      <c r="J18" s="131" t="s">
        <v>19</v>
      </c>
      <c r="L18" s="43"/>
    </row>
    <row r="19" s="1" customFormat="1" ht="18" customHeight="1">
      <c r="B19" s="43"/>
      <c r="E19" s="131" t="s">
        <v>32</v>
      </c>
      <c r="I19" s="132" t="s">
        <v>28</v>
      </c>
      <c r="J19" s="131" t="s">
        <v>19</v>
      </c>
      <c r="L19" s="43"/>
    </row>
    <row r="20" s="1" customFormat="1" ht="6.96" customHeight="1">
      <c r="B20" s="43"/>
      <c r="I20" s="129"/>
      <c r="L20" s="43"/>
    </row>
    <row r="21" s="1" customFormat="1" ht="12" customHeight="1">
      <c r="B21" s="43"/>
      <c r="D21" s="128" t="s">
        <v>34</v>
      </c>
      <c r="I21" s="132" t="s">
        <v>26</v>
      </c>
      <c r="J21" s="131" t="str">
        <f>IF('Rekapitulace stavby'!AN19="","",'Rekapitulace stavby'!AN19)</f>
        <v/>
      </c>
      <c r="L21" s="43"/>
    </row>
    <row r="22" s="1" customFormat="1" ht="18" customHeight="1">
      <c r="B22" s="43"/>
      <c r="E22" s="131" t="str">
        <f>IF('Rekapitulace stavby'!E20="","",'Rekapitulace stavby'!E20)</f>
        <v xml:space="preserve"> </v>
      </c>
      <c r="I22" s="132" t="s">
        <v>28</v>
      </c>
      <c r="J22" s="131" t="str">
        <f>IF('Rekapitulace stavby'!AN20="","",'Rekapitulace stavby'!AN20)</f>
        <v/>
      </c>
      <c r="L22" s="43"/>
    </row>
    <row r="23" s="1" customFormat="1" ht="6.96" customHeight="1">
      <c r="B23" s="43"/>
      <c r="I23" s="129"/>
      <c r="L23" s="43"/>
    </row>
    <row r="24" s="1" customFormat="1" ht="12" customHeight="1">
      <c r="B24" s="43"/>
      <c r="D24" s="128" t="s">
        <v>36</v>
      </c>
      <c r="I24" s="129"/>
      <c r="L24" s="43"/>
    </row>
    <row r="25" s="7" customFormat="1" ht="51" customHeight="1">
      <c r="B25" s="134"/>
      <c r="E25" s="135" t="s">
        <v>37</v>
      </c>
      <c r="F25" s="135"/>
      <c r="G25" s="135"/>
      <c r="H25" s="135"/>
      <c r="I25" s="136"/>
      <c r="L25" s="134"/>
    </row>
    <row r="26" s="1" customFormat="1" ht="6.96" customHeight="1">
      <c r="B26" s="43"/>
      <c r="I26" s="129"/>
      <c r="L26" s="43"/>
    </row>
    <row r="27" s="1" customFormat="1" ht="6.96" customHeight="1">
      <c r="B27" s="43"/>
      <c r="D27" s="75"/>
      <c r="E27" s="75"/>
      <c r="F27" s="75"/>
      <c r="G27" s="75"/>
      <c r="H27" s="75"/>
      <c r="I27" s="137"/>
      <c r="J27" s="75"/>
      <c r="K27" s="75"/>
      <c r="L27" s="43"/>
    </row>
    <row r="28" s="1" customFormat="1" ht="25.44" customHeight="1">
      <c r="B28" s="43"/>
      <c r="D28" s="138" t="s">
        <v>38</v>
      </c>
      <c r="I28" s="129"/>
      <c r="J28" s="139">
        <f>ROUND(J100, 2)</f>
        <v>0</v>
      </c>
      <c r="L28" s="43"/>
    </row>
    <row r="29" s="1" customFormat="1" ht="6.96" customHeight="1">
      <c r="B29" s="43"/>
      <c r="D29" s="75"/>
      <c r="E29" s="75"/>
      <c r="F29" s="75"/>
      <c r="G29" s="75"/>
      <c r="H29" s="75"/>
      <c r="I29" s="137"/>
      <c r="J29" s="75"/>
      <c r="K29" s="75"/>
      <c r="L29" s="43"/>
    </row>
    <row r="30" s="1" customFormat="1" ht="14.4" customHeight="1">
      <c r="B30" s="43"/>
      <c r="F30" s="140" t="s">
        <v>40</v>
      </c>
      <c r="I30" s="141" t="s">
        <v>39</v>
      </c>
      <c r="J30" s="140" t="s">
        <v>41</v>
      </c>
      <c r="L30" s="43"/>
    </row>
    <row r="31" s="1" customFormat="1" ht="14.4" customHeight="1">
      <c r="B31" s="43"/>
      <c r="D31" s="142" t="s">
        <v>42</v>
      </c>
      <c r="E31" s="128" t="s">
        <v>43</v>
      </c>
      <c r="F31" s="143">
        <f>ROUND((SUM(BE100:BE650)),  2)</f>
        <v>0</v>
      </c>
      <c r="I31" s="144">
        <v>0.20999999999999999</v>
      </c>
      <c r="J31" s="143">
        <f>ROUND(((SUM(BE100:BE650))*I31),  2)</f>
        <v>0</v>
      </c>
      <c r="L31" s="43"/>
    </row>
    <row r="32" s="1" customFormat="1" ht="14.4" customHeight="1">
      <c r="B32" s="43"/>
      <c r="E32" s="128" t="s">
        <v>44</v>
      </c>
      <c r="F32" s="143">
        <f>ROUND((SUM(BF100:BF650)),  2)</f>
        <v>0</v>
      </c>
      <c r="I32" s="144">
        <v>0.14999999999999999</v>
      </c>
      <c r="J32" s="143">
        <f>ROUND(((SUM(BF100:BF650))*I32),  2)</f>
        <v>0</v>
      </c>
      <c r="L32" s="43"/>
    </row>
    <row r="33" hidden="1" s="1" customFormat="1" ht="14.4" customHeight="1">
      <c r="B33" s="43"/>
      <c r="E33" s="128" t="s">
        <v>45</v>
      </c>
      <c r="F33" s="143">
        <f>ROUND((SUM(BG100:BG650)),  2)</f>
        <v>0</v>
      </c>
      <c r="I33" s="144">
        <v>0.20999999999999999</v>
      </c>
      <c r="J33" s="143">
        <f>0</f>
        <v>0</v>
      </c>
      <c r="L33" s="43"/>
    </row>
    <row r="34" hidden="1" s="1" customFormat="1" ht="14.4" customHeight="1">
      <c r="B34" s="43"/>
      <c r="E34" s="128" t="s">
        <v>46</v>
      </c>
      <c r="F34" s="143">
        <f>ROUND((SUM(BH100:BH650)),  2)</f>
        <v>0</v>
      </c>
      <c r="I34" s="144">
        <v>0.14999999999999999</v>
      </c>
      <c r="J34" s="143">
        <f>0</f>
        <v>0</v>
      </c>
      <c r="L34" s="43"/>
    </row>
    <row r="35" hidden="1" s="1" customFormat="1" ht="14.4" customHeight="1">
      <c r="B35" s="43"/>
      <c r="E35" s="128" t="s">
        <v>47</v>
      </c>
      <c r="F35" s="143">
        <f>ROUND((SUM(BI100:BI650)),  2)</f>
        <v>0</v>
      </c>
      <c r="I35" s="144">
        <v>0</v>
      </c>
      <c r="J35" s="143">
        <f>0</f>
        <v>0</v>
      </c>
      <c r="L35" s="43"/>
    </row>
    <row r="36" s="1" customFormat="1" ht="6.96" customHeight="1">
      <c r="B36" s="43"/>
      <c r="I36" s="129"/>
      <c r="L36" s="43"/>
    </row>
    <row r="37" s="1" customFormat="1" ht="25.44" customHeight="1">
      <c r="B37" s="43"/>
      <c r="C37" s="145"/>
      <c r="D37" s="146" t="s">
        <v>48</v>
      </c>
      <c r="E37" s="147"/>
      <c r="F37" s="147"/>
      <c r="G37" s="148" t="s">
        <v>49</v>
      </c>
      <c r="H37" s="149" t="s">
        <v>50</v>
      </c>
      <c r="I37" s="150"/>
      <c r="J37" s="151">
        <f>SUM(J28:J35)</f>
        <v>0</v>
      </c>
      <c r="K37" s="152"/>
      <c r="L37" s="43"/>
    </row>
    <row r="38" s="1" customFormat="1" ht="14.4" customHeight="1">
      <c r="B38" s="153"/>
      <c r="C38" s="154"/>
      <c r="D38" s="154"/>
      <c r="E38" s="154"/>
      <c r="F38" s="154"/>
      <c r="G38" s="154"/>
      <c r="H38" s="154"/>
      <c r="I38" s="155"/>
      <c r="J38" s="154"/>
      <c r="K38" s="154"/>
      <c r="L38" s="43"/>
    </row>
    <row r="42" s="1" customFormat="1" ht="6.96" customHeight="1">
      <c r="B42" s="156"/>
      <c r="C42" s="157"/>
      <c r="D42" s="157"/>
      <c r="E42" s="157"/>
      <c r="F42" s="157"/>
      <c r="G42" s="157"/>
      <c r="H42" s="157"/>
      <c r="I42" s="158"/>
      <c r="J42" s="157"/>
      <c r="K42" s="157"/>
      <c r="L42" s="43"/>
    </row>
    <row r="43" s="1" customFormat="1" ht="24.96" customHeight="1">
      <c r="B43" s="38"/>
      <c r="C43" s="23" t="s">
        <v>80</v>
      </c>
      <c r="D43" s="39"/>
      <c r="E43" s="39"/>
      <c r="F43" s="39"/>
      <c r="G43" s="39"/>
      <c r="H43" s="39"/>
      <c r="I43" s="129"/>
      <c r="J43" s="39"/>
      <c r="K43" s="39"/>
      <c r="L43" s="43"/>
    </row>
    <row r="44" s="1" customFormat="1" ht="6.96" customHeight="1">
      <c r="B44" s="38"/>
      <c r="C44" s="39"/>
      <c r="D44" s="39"/>
      <c r="E44" s="39"/>
      <c r="F44" s="39"/>
      <c r="G44" s="39"/>
      <c r="H44" s="39"/>
      <c r="I44" s="129"/>
      <c r="J44" s="39"/>
      <c r="K44" s="39"/>
      <c r="L44" s="43"/>
    </row>
    <row r="45" s="1" customFormat="1" ht="12" customHeight="1">
      <c r="B45" s="38"/>
      <c r="C45" s="32" t="s">
        <v>16</v>
      </c>
      <c r="D45" s="39"/>
      <c r="E45" s="39"/>
      <c r="F45" s="39"/>
      <c r="G45" s="39"/>
      <c r="H45" s="39"/>
      <c r="I45" s="129"/>
      <c r="J45" s="39"/>
      <c r="K45" s="39"/>
      <c r="L45" s="43"/>
    </row>
    <row r="46" s="1" customFormat="1" ht="16.5" customHeight="1">
      <c r="B46" s="38"/>
      <c r="C46" s="39"/>
      <c r="D46" s="39"/>
      <c r="E46" s="68" t="str">
        <f>E7</f>
        <v>Zateplení objektu bytového domu č.p.201, ul.Lidická, Česká Kamenice</v>
      </c>
      <c r="F46" s="39"/>
      <c r="G46" s="39"/>
      <c r="H46" s="39"/>
      <c r="I46" s="129"/>
      <c r="J46" s="39"/>
      <c r="K46" s="39"/>
      <c r="L46" s="43"/>
    </row>
    <row r="47" s="1" customFormat="1" ht="6.96" customHeight="1">
      <c r="B47" s="38"/>
      <c r="C47" s="39"/>
      <c r="D47" s="39"/>
      <c r="E47" s="39"/>
      <c r="F47" s="39"/>
      <c r="G47" s="39"/>
      <c r="H47" s="39"/>
      <c r="I47" s="129"/>
      <c r="J47" s="39"/>
      <c r="K47" s="39"/>
      <c r="L47" s="43"/>
    </row>
    <row r="48" s="1" customFormat="1" ht="12" customHeight="1">
      <c r="B48" s="38"/>
      <c r="C48" s="32" t="s">
        <v>21</v>
      </c>
      <c r="D48" s="39"/>
      <c r="E48" s="39"/>
      <c r="F48" s="27" t="str">
        <f>F10</f>
        <v>Česká Kamenice</v>
      </c>
      <c r="G48" s="39"/>
      <c r="H48" s="39"/>
      <c r="I48" s="132" t="s">
        <v>23</v>
      </c>
      <c r="J48" s="71" t="str">
        <f>IF(J10="","",J10)</f>
        <v>4. 3. 2019</v>
      </c>
      <c r="K48" s="39"/>
      <c r="L48" s="43"/>
    </row>
    <row r="49" s="1" customFormat="1" ht="6.96" customHeight="1">
      <c r="B49" s="38"/>
      <c r="C49" s="39"/>
      <c r="D49" s="39"/>
      <c r="E49" s="39"/>
      <c r="F49" s="39"/>
      <c r="G49" s="39"/>
      <c r="H49" s="39"/>
      <c r="I49" s="129"/>
      <c r="J49" s="39"/>
      <c r="K49" s="39"/>
      <c r="L49" s="43"/>
    </row>
    <row r="50" s="1" customFormat="1" ht="58.2" customHeight="1">
      <c r="B50" s="38"/>
      <c r="C50" s="32" t="s">
        <v>25</v>
      </c>
      <c r="D50" s="39"/>
      <c r="E50" s="39"/>
      <c r="F50" s="27" t="str">
        <f>E13</f>
        <v>Město Česká Kamenice</v>
      </c>
      <c r="G50" s="39"/>
      <c r="H50" s="39"/>
      <c r="I50" s="132" t="s">
        <v>31</v>
      </c>
      <c r="J50" s="36" t="str">
        <f>E19</f>
        <v xml:space="preserve">PROJEKT – projekty staveb, Ing. Marcela Bezděková </v>
      </c>
      <c r="K50" s="39"/>
      <c r="L50" s="43"/>
    </row>
    <row r="51" s="1" customFormat="1" ht="15.15" customHeight="1">
      <c r="B51" s="38"/>
      <c r="C51" s="32" t="s">
        <v>29</v>
      </c>
      <c r="D51" s="39"/>
      <c r="E51" s="39"/>
      <c r="F51" s="27" t="str">
        <f>IF(E16="","",E16)</f>
        <v>Vyplň údaj</v>
      </c>
      <c r="G51" s="39"/>
      <c r="H51" s="39"/>
      <c r="I51" s="132" t="s">
        <v>34</v>
      </c>
      <c r="J51" s="36" t="str">
        <f>E22</f>
        <v xml:space="preserve"> </v>
      </c>
      <c r="K51" s="39"/>
      <c r="L51" s="43"/>
    </row>
    <row r="52" s="1" customFormat="1" ht="10.32" customHeight="1">
      <c r="B52" s="38"/>
      <c r="C52" s="39"/>
      <c r="D52" s="39"/>
      <c r="E52" s="39"/>
      <c r="F52" s="39"/>
      <c r="G52" s="39"/>
      <c r="H52" s="39"/>
      <c r="I52" s="129"/>
      <c r="J52" s="39"/>
      <c r="K52" s="39"/>
      <c r="L52" s="43"/>
    </row>
    <row r="53" s="1" customFormat="1" ht="29.28" customHeight="1">
      <c r="B53" s="38"/>
      <c r="C53" s="159" t="s">
        <v>81</v>
      </c>
      <c r="D53" s="160"/>
      <c r="E53" s="160"/>
      <c r="F53" s="160"/>
      <c r="G53" s="160"/>
      <c r="H53" s="160"/>
      <c r="I53" s="161"/>
      <c r="J53" s="162" t="s">
        <v>82</v>
      </c>
      <c r="K53" s="160"/>
      <c r="L53" s="43"/>
    </row>
    <row r="54" s="1" customFormat="1" ht="10.32" customHeight="1">
      <c r="B54" s="38"/>
      <c r="C54" s="39"/>
      <c r="D54" s="39"/>
      <c r="E54" s="39"/>
      <c r="F54" s="39"/>
      <c r="G54" s="39"/>
      <c r="H54" s="39"/>
      <c r="I54" s="129"/>
      <c r="J54" s="39"/>
      <c r="K54" s="39"/>
      <c r="L54" s="43"/>
    </row>
    <row r="55" s="1" customFormat="1" ht="22.8" customHeight="1">
      <c r="B55" s="38"/>
      <c r="C55" s="163" t="s">
        <v>70</v>
      </c>
      <c r="D55" s="39"/>
      <c r="E55" s="39"/>
      <c r="F55" s="39"/>
      <c r="G55" s="39"/>
      <c r="H55" s="39"/>
      <c r="I55" s="129"/>
      <c r="J55" s="101">
        <f>J100</f>
        <v>0</v>
      </c>
      <c r="K55" s="39"/>
      <c r="L55" s="43"/>
      <c r="AU55" s="17" t="s">
        <v>83</v>
      </c>
    </row>
    <row r="56" s="8" customFormat="1" ht="24.96" customHeight="1">
      <c r="B56" s="164"/>
      <c r="C56" s="165"/>
      <c r="D56" s="166" t="s">
        <v>84</v>
      </c>
      <c r="E56" s="167"/>
      <c r="F56" s="167"/>
      <c r="G56" s="167"/>
      <c r="H56" s="167"/>
      <c r="I56" s="168"/>
      <c r="J56" s="169">
        <f>J101</f>
        <v>0</v>
      </c>
      <c r="K56" s="165"/>
      <c r="L56" s="170"/>
    </row>
    <row r="57" s="9" customFormat="1" ht="19.92" customHeight="1">
      <c r="B57" s="171"/>
      <c r="C57" s="172"/>
      <c r="D57" s="173" t="s">
        <v>85</v>
      </c>
      <c r="E57" s="174"/>
      <c r="F57" s="174"/>
      <c r="G57" s="174"/>
      <c r="H57" s="174"/>
      <c r="I57" s="175"/>
      <c r="J57" s="176">
        <f>J102</f>
        <v>0</v>
      </c>
      <c r="K57" s="172"/>
      <c r="L57" s="177"/>
    </row>
    <row r="58" s="9" customFormat="1" ht="19.92" customHeight="1">
      <c r="B58" s="171"/>
      <c r="C58" s="172"/>
      <c r="D58" s="173" t="s">
        <v>86</v>
      </c>
      <c r="E58" s="174"/>
      <c r="F58" s="174"/>
      <c r="G58" s="174"/>
      <c r="H58" s="174"/>
      <c r="I58" s="175"/>
      <c r="J58" s="176">
        <f>J135</f>
        <v>0</v>
      </c>
      <c r="K58" s="172"/>
      <c r="L58" s="177"/>
    </row>
    <row r="59" s="9" customFormat="1" ht="19.92" customHeight="1">
      <c r="B59" s="171"/>
      <c r="C59" s="172"/>
      <c r="D59" s="173" t="s">
        <v>87</v>
      </c>
      <c r="E59" s="174"/>
      <c r="F59" s="174"/>
      <c r="G59" s="174"/>
      <c r="H59" s="174"/>
      <c r="I59" s="175"/>
      <c r="J59" s="176">
        <f>J137</f>
        <v>0</v>
      </c>
      <c r="K59" s="172"/>
      <c r="L59" s="177"/>
    </row>
    <row r="60" s="9" customFormat="1" ht="19.92" customHeight="1">
      <c r="B60" s="171"/>
      <c r="C60" s="172"/>
      <c r="D60" s="173" t="s">
        <v>88</v>
      </c>
      <c r="E60" s="174"/>
      <c r="F60" s="174"/>
      <c r="G60" s="174"/>
      <c r="H60" s="174"/>
      <c r="I60" s="175"/>
      <c r="J60" s="176">
        <f>J145</f>
        <v>0</v>
      </c>
      <c r="K60" s="172"/>
      <c r="L60" s="177"/>
    </row>
    <row r="61" s="9" customFormat="1" ht="19.92" customHeight="1">
      <c r="B61" s="171"/>
      <c r="C61" s="172"/>
      <c r="D61" s="173" t="s">
        <v>89</v>
      </c>
      <c r="E61" s="174"/>
      <c r="F61" s="174"/>
      <c r="G61" s="174"/>
      <c r="H61" s="174"/>
      <c r="I61" s="175"/>
      <c r="J61" s="176">
        <f>J341</f>
        <v>0</v>
      </c>
      <c r="K61" s="172"/>
      <c r="L61" s="177"/>
    </row>
    <row r="62" s="9" customFormat="1" ht="19.92" customHeight="1">
      <c r="B62" s="171"/>
      <c r="C62" s="172"/>
      <c r="D62" s="173" t="s">
        <v>90</v>
      </c>
      <c r="E62" s="174"/>
      <c r="F62" s="174"/>
      <c r="G62" s="174"/>
      <c r="H62" s="174"/>
      <c r="I62" s="175"/>
      <c r="J62" s="176">
        <f>J346</f>
        <v>0</v>
      </c>
      <c r="K62" s="172"/>
      <c r="L62" s="177"/>
    </row>
    <row r="63" s="9" customFormat="1" ht="19.92" customHeight="1">
      <c r="B63" s="171"/>
      <c r="C63" s="172"/>
      <c r="D63" s="173" t="s">
        <v>91</v>
      </c>
      <c r="E63" s="174"/>
      <c r="F63" s="174"/>
      <c r="G63" s="174"/>
      <c r="H63" s="174"/>
      <c r="I63" s="175"/>
      <c r="J63" s="176">
        <f>J365</f>
        <v>0</v>
      </c>
      <c r="K63" s="172"/>
      <c r="L63" s="177"/>
    </row>
    <row r="64" s="9" customFormat="1" ht="19.92" customHeight="1">
      <c r="B64" s="171"/>
      <c r="C64" s="172"/>
      <c r="D64" s="173" t="s">
        <v>92</v>
      </c>
      <c r="E64" s="174"/>
      <c r="F64" s="174"/>
      <c r="G64" s="174"/>
      <c r="H64" s="174"/>
      <c r="I64" s="175"/>
      <c r="J64" s="176">
        <f>J374</f>
        <v>0</v>
      </c>
      <c r="K64" s="172"/>
      <c r="L64" s="177"/>
    </row>
    <row r="65" s="9" customFormat="1" ht="19.92" customHeight="1">
      <c r="B65" s="171"/>
      <c r="C65" s="172"/>
      <c r="D65" s="173" t="s">
        <v>93</v>
      </c>
      <c r="E65" s="174"/>
      <c r="F65" s="174"/>
      <c r="G65" s="174"/>
      <c r="H65" s="174"/>
      <c r="I65" s="175"/>
      <c r="J65" s="176">
        <f>J410</f>
        <v>0</v>
      </c>
      <c r="K65" s="172"/>
      <c r="L65" s="177"/>
    </row>
    <row r="66" s="9" customFormat="1" ht="19.92" customHeight="1">
      <c r="B66" s="171"/>
      <c r="C66" s="172"/>
      <c r="D66" s="173" t="s">
        <v>94</v>
      </c>
      <c r="E66" s="174"/>
      <c r="F66" s="174"/>
      <c r="G66" s="174"/>
      <c r="H66" s="174"/>
      <c r="I66" s="175"/>
      <c r="J66" s="176">
        <f>J425</f>
        <v>0</v>
      </c>
      <c r="K66" s="172"/>
      <c r="L66" s="177"/>
    </row>
    <row r="67" s="8" customFormat="1" ht="24.96" customHeight="1">
      <c r="B67" s="164"/>
      <c r="C67" s="165"/>
      <c r="D67" s="166" t="s">
        <v>95</v>
      </c>
      <c r="E67" s="167"/>
      <c r="F67" s="167"/>
      <c r="G67" s="167"/>
      <c r="H67" s="167"/>
      <c r="I67" s="168"/>
      <c r="J67" s="169">
        <f>J428</f>
        <v>0</v>
      </c>
      <c r="K67" s="165"/>
      <c r="L67" s="170"/>
    </row>
    <row r="68" s="9" customFormat="1" ht="19.92" customHeight="1">
      <c r="B68" s="171"/>
      <c r="C68" s="172"/>
      <c r="D68" s="173" t="s">
        <v>96</v>
      </c>
      <c r="E68" s="174"/>
      <c r="F68" s="174"/>
      <c r="G68" s="174"/>
      <c r="H68" s="174"/>
      <c r="I68" s="175"/>
      <c r="J68" s="176">
        <f>J429</f>
        <v>0</v>
      </c>
      <c r="K68" s="172"/>
      <c r="L68" s="177"/>
    </row>
    <row r="69" s="9" customFormat="1" ht="19.92" customHeight="1">
      <c r="B69" s="171"/>
      <c r="C69" s="172"/>
      <c r="D69" s="173" t="s">
        <v>97</v>
      </c>
      <c r="E69" s="174"/>
      <c r="F69" s="174"/>
      <c r="G69" s="174"/>
      <c r="H69" s="174"/>
      <c r="I69" s="175"/>
      <c r="J69" s="176">
        <f>J451</f>
        <v>0</v>
      </c>
      <c r="K69" s="172"/>
      <c r="L69" s="177"/>
    </row>
    <row r="70" s="9" customFormat="1" ht="19.92" customHeight="1">
      <c r="B70" s="171"/>
      <c r="C70" s="172"/>
      <c r="D70" s="173" t="s">
        <v>98</v>
      </c>
      <c r="E70" s="174"/>
      <c r="F70" s="174"/>
      <c r="G70" s="174"/>
      <c r="H70" s="174"/>
      <c r="I70" s="175"/>
      <c r="J70" s="176">
        <f>J468</f>
        <v>0</v>
      </c>
      <c r="K70" s="172"/>
      <c r="L70" s="177"/>
    </row>
    <row r="71" s="9" customFormat="1" ht="19.92" customHeight="1">
      <c r="B71" s="171"/>
      <c r="C71" s="172"/>
      <c r="D71" s="173" t="s">
        <v>99</v>
      </c>
      <c r="E71" s="174"/>
      <c r="F71" s="174"/>
      <c r="G71" s="174"/>
      <c r="H71" s="174"/>
      <c r="I71" s="175"/>
      <c r="J71" s="176">
        <f>J496</f>
        <v>0</v>
      </c>
      <c r="K71" s="172"/>
      <c r="L71" s="177"/>
    </row>
    <row r="72" s="9" customFormat="1" ht="19.92" customHeight="1">
      <c r="B72" s="171"/>
      <c r="C72" s="172"/>
      <c r="D72" s="173" t="s">
        <v>100</v>
      </c>
      <c r="E72" s="174"/>
      <c r="F72" s="174"/>
      <c r="G72" s="174"/>
      <c r="H72" s="174"/>
      <c r="I72" s="175"/>
      <c r="J72" s="176">
        <f>J500</f>
        <v>0</v>
      </c>
      <c r="K72" s="172"/>
      <c r="L72" s="177"/>
    </row>
    <row r="73" s="9" customFormat="1" ht="19.92" customHeight="1">
      <c r="B73" s="171"/>
      <c r="C73" s="172"/>
      <c r="D73" s="173" t="s">
        <v>101</v>
      </c>
      <c r="E73" s="174"/>
      <c r="F73" s="174"/>
      <c r="G73" s="174"/>
      <c r="H73" s="174"/>
      <c r="I73" s="175"/>
      <c r="J73" s="176">
        <f>J506</f>
        <v>0</v>
      </c>
      <c r="K73" s="172"/>
      <c r="L73" s="177"/>
    </row>
    <row r="74" s="9" customFormat="1" ht="19.92" customHeight="1">
      <c r="B74" s="171"/>
      <c r="C74" s="172"/>
      <c r="D74" s="173" t="s">
        <v>102</v>
      </c>
      <c r="E74" s="174"/>
      <c r="F74" s="174"/>
      <c r="G74" s="174"/>
      <c r="H74" s="174"/>
      <c r="I74" s="175"/>
      <c r="J74" s="176">
        <f>J523</f>
        <v>0</v>
      </c>
      <c r="K74" s="172"/>
      <c r="L74" s="177"/>
    </row>
    <row r="75" s="9" customFormat="1" ht="19.92" customHeight="1">
      <c r="B75" s="171"/>
      <c r="C75" s="172"/>
      <c r="D75" s="173" t="s">
        <v>103</v>
      </c>
      <c r="E75" s="174"/>
      <c r="F75" s="174"/>
      <c r="G75" s="174"/>
      <c r="H75" s="174"/>
      <c r="I75" s="175"/>
      <c r="J75" s="176">
        <f>J558</f>
        <v>0</v>
      </c>
      <c r="K75" s="172"/>
      <c r="L75" s="177"/>
    </row>
    <row r="76" s="9" customFormat="1" ht="19.92" customHeight="1">
      <c r="B76" s="171"/>
      <c r="C76" s="172"/>
      <c r="D76" s="173" t="s">
        <v>104</v>
      </c>
      <c r="E76" s="174"/>
      <c r="F76" s="174"/>
      <c r="G76" s="174"/>
      <c r="H76" s="174"/>
      <c r="I76" s="175"/>
      <c r="J76" s="176">
        <f>J577</f>
        <v>0</v>
      </c>
      <c r="K76" s="172"/>
      <c r="L76" s="177"/>
    </row>
    <row r="77" s="9" customFormat="1" ht="19.92" customHeight="1">
      <c r="B77" s="171"/>
      <c r="C77" s="172"/>
      <c r="D77" s="173" t="s">
        <v>105</v>
      </c>
      <c r="E77" s="174"/>
      <c r="F77" s="174"/>
      <c r="G77" s="174"/>
      <c r="H77" s="174"/>
      <c r="I77" s="175"/>
      <c r="J77" s="176">
        <f>J596</f>
        <v>0</v>
      </c>
      <c r="K77" s="172"/>
      <c r="L77" s="177"/>
    </row>
    <row r="78" s="9" customFormat="1" ht="19.92" customHeight="1">
      <c r="B78" s="171"/>
      <c r="C78" s="172"/>
      <c r="D78" s="173" t="s">
        <v>106</v>
      </c>
      <c r="E78" s="174"/>
      <c r="F78" s="174"/>
      <c r="G78" s="174"/>
      <c r="H78" s="174"/>
      <c r="I78" s="175"/>
      <c r="J78" s="176">
        <f>J637</f>
        <v>0</v>
      </c>
      <c r="K78" s="172"/>
      <c r="L78" s="177"/>
    </row>
    <row r="79" s="8" customFormat="1" ht="24.96" customHeight="1">
      <c r="B79" s="164"/>
      <c r="C79" s="165"/>
      <c r="D79" s="166" t="s">
        <v>107</v>
      </c>
      <c r="E79" s="167"/>
      <c r="F79" s="167"/>
      <c r="G79" s="167"/>
      <c r="H79" s="167"/>
      <c r="I79" s="168"/>
      <c r="J79" s="169">
        <f>J644</f>
        <v>0</v>
      </c>
      <c r="K79" s="165"/>
      <c r="L79" s="170"/>
    </row>
    <row r="80" s="9" customFormat="1" ht="19.92" customHeight="1">
      <c r="B80" s="171"/>
      <c r="C80" s="172"/>
      <c r="D80" s="173" t="s">
        <v>108</v>
      </c>
      <c r="E80" s="174"/>
      <c r="F80" s="174"/>
      <c r="G80" s="174"/>
      <c r="H80" s="174"/>
      <c r="I80" s="175"/>
      <c r="J80" s="176">
        <f>J645</f>
        <v>0</v>
      </c>
      <c r="K80" s="172"/>
      <c r="L80" s="177"/>
    </row>
    <row r="81" s="9" customFormat="1" ht="19.92" customHeight="1">
      <c r="B81" s="171"/>
      <c r="C81" s="172"/>
      <c r="D81" s="173" t="s">
        <v>109</v>
      </c>
      <c r="E81" s="174"/>
      <c r="F81" s="174"/>
      <c r="G81" s="174"/>
      <c r="H81" s="174"/>
      <c r="I81" s="175"/>
      <c r="J81" s="176">
        <f>J647</f>
        <v>0</v>
      </c>
      <c r="K81" s="172"/>
      <c r="L81" s="177"/>
    </row>
    <row r="82" s="9" customFormat="1" ht="19.92" customHeight="1">
      <c r="B82" s="171"/>
      <c r="C82" s="172"/>
      <c r="D82" s="173" t="s">
        <v>110</v>
      </c>
      <c r="E82" s="174"/>
      <c r="F82" s="174"/>
      <c r="G82" s="174"/>
      <c r="H82" s="174"/>
      <c r="I82" s="175"/>
      <c r="J82" s="176">
        <f>J649</f>
        <v>0</v>
      </c>
      <c r="K82" s="172"/>
      <c r="L82" s="177"/>
    </row>
    <row r="83" s="1" customFormat="1" ht="21.84" customHeight="1">
      <c r="B83" s="38"/>
      <c r="C83" s="39"/>
      <c r="D83" s="39"/>
      <c r="E83" s="39"/>
      <c r="F83" s="39"/>
      <c r="G83" s="39"/>
      <c r="H83" s="39"/>
      <c r="I83" s="129"/>
      <c r="J83" s="39"/>
      <c r="K83" s="39"/>
      <c r="L83" s="43"/>
    </row>
    <row r="84" s="1" customFormat="1" ht="6.96" customHeight="1">
      <c r="B84" s="58"/>
      <c r="C84" s="59"/>
      <c r="D84" s="59"/>
      <c r="E84" s="59"/>
      <c r="F84" s="59"/>
      <c r="G84" s="59"/>
      <c r="H84" s="59"/>
      <c r="I84" s="155"/>
      <c r="J84" s="59"/>
      <c r="K84" s="59"/>
      <c r="L84" s="43"/>
    </row>
    <row r="88" s="1" customFormat="1" ht="6.96" customHeight="1">
      <c r="B88" s="60"/>
      <c r="C88" s="61"/>
      <c r="D88" s="61"/>
      <c r="E88" s="61"/>
      <c r="F88" s="61"/>
      <c r="G88" s="61"/>
      <c r="H88" s="61"/>
      <c r="I88" s="158"/>
      <c r="J88" s="61"/>
      <c r="K88" s="61"/>
      <c r="L88" s="43"/>
    </row>
    <row r="89" s="1" customFormat="1" ht="24.96" customHeight="1">
      <c r="B89" s="38"/>
      <c r="C89" s="23" t="s">
        <v>111</v>
      </c>
      <c r="D89" s="39"/>
      <c r="E89" s="39"/>
      <c r="F89" s="39"/>
      <c r="G89" s="39"/>
      <c r="H89" s="39"/>
      <c r="I89" s="129"/>
      <c r="J89" s="39"/>
      <c r="K89" s="39"/>
      <c r="L89" s="43"/>
    </row>
    <row r="90" s="1" customFormat="1" ht="6.96" customHeight="1">
      <c r="B90" s="38"/>
      <c r="C90" s="39"/>
      <c r="D90" s="39"/>
      <c r="E90" s="39"/>
      <c r="F90" s="39"/>
      <c r="G90" s="39"/>
      <c r="H90" s="39"/>
      <c r="I90" s="129"/>
      <c r="J90" s="39"/>
      <c r="K90" s="39"/>
      <c r="L90" s="43"/>
    </row>
    <row r="91" s="1" customFormat="1" ht="12" customHeight="1">
      <c r="B91" s="38"/>
      <c r="C91" s="32" t="s">
        <v>16</v>
      </c>
      <c r="D91" s="39"/>
      <c r="E91" s="39"/>
      <c r="F91" s="39"/>
      <c r="G91" s="39"/>
      <c r="H91" s="39"/>
      <c r="I91" s="129"/>
      <c r="J91" s="39"/>
      <c r="K91" s="39"/>
      <c r="L91" s="43"/>
    </row>
    <row r="92" s="1" customFormat="1" ht="16.5" customHeight="1">
      <c r="B92" s="38"/>
      <c r="C92" s="39"/>
      <c r="D92" s="39"/>
      <c r="E92" s="68" t="str">
        <f>E7</f>
        <v>Zateplení objektu bytového domu č.p.201, ul.Lidická, Česká Kamenice</v>
      </c>
      <c r="F92" s="39"/>
      <c r="G92" s="39"/>
      <c r="H92" s="39"/>
      <c r="I92" s="129"/>
      <c r="J92" s="39"/>
      <c r="K92" s="39"/>
      <c r="L92" s="43"/>
    </row>
    <row r="93" s="1" customFormat="1" ht="6.96" customHeight="1">
      <c r="B93" s="38"/>
      <c r="C93" s="39"/>
      <c r="D93" s="39"/>
      <c r="E93" s="39"/>
      <c r="F93" s="39"/>
      <c r="G93" s="39"/>
      <c r="H93" s="39"/>
      <c r="I93" s="129"/>
      <c r="J93" s="39"/>
      <c r="K93" s="39"/>
      <c r="L93" s="43"/>
    </row>
    <row r="94" s="1" customFormat="1" ht="12" customHeight="1">
      <c r="B94" s="38"/>
      <c r="C94" s="32" t="s">
        <v>21</v>
      </c>
      <c r="D94" s="39"/>
      <c r="E94" s="39"/>
      <c r="F94" s="27" t="str">
        <f>F10</f>
        <v>Česká Kamenice</v>
      </c>
      <c r="G94" s="39"/>
      <c r="H94" s="39"/>
      <c r="I94" s="132" t="s">
        <v>23</v>
      </c>
      <c r="J94" s="71" t="str">
        <f>IF(J10="","",J10)</f>
        <v>4. 3. 2019</v>
      </c>
      <c r="K94" s="39"/>
      <c r="L94" s="43"/>
    </row>
    <row r="95" s="1" customFormat="1" ht="6.96" customHeight="1">
      <c r="B95" s="38"/>
      <c r="C95" s="39"/>
      <c r="D95" s="39"/>
      <c r="E95" s="39"/>
      <c r="F95" s="39"/>
      <c r="G95" s="39"/>
      <c r="H95" s="39"/>
      <c r="I95" s="129"/>
      <c r="J95" s="39"/>
      <c r="K95" s="39"/>
      <c r="L95" s="43"/>
    </row>
    <row r="96" s="1" customFormat="1" ht="58.2" customHeight="1">
      <c r="B96" s="38"/>
      <c r="C96" s="32" t="s">
        <v>25</v>
      </c>
      <c r="D96" s="39"/>
      <c r="E96" s="39"/>
      <c r="F96" s="27" t="str">
        <f>E13</f>
        <v>Město Česká Kamenice</v>
      </c>
      <c r="G96" s="39"/>
      <c r="H96" s="39"/>
      <c r="I96" s="132" t="s">
        <v>31</v>
      </c>
      <c r="J96" s="36" t="str">
        <f>E19</f>
        <v xml:space="preserve">PROJEKT – projekty staveb, Ing. Marcela Bezděková </v>
      </c>
      <c r="K96" s="39"/>
      <c r="L96" s="43"/>
    </row>
    <row r="97" s="1" customFormat="1" ht="15.15" customHeight="1">
      <c r="B97" s="38"/>
      <c r="C97" s="32" t="s">
        <v>29</v>
      </c>
      <c r="D97" s="39"/>
      <c r="E97" s="39"/>
      <c r="F97" s="27" t="str">
        <f>IF(E16="","",E16)</f>
        <v>Vyplň údaj</v>
      </c>
      <c r="G97" s="39"/>
      <c r="H97" s="39"/>
      <c r="I97" s="132" t="s">
        <v>34</v>
      </c>
      <c r="J97" s="36" t="str">
        <f>E22</f>
        <v xml:space="preserve"> </v>
      </c>
      <c r="K97" s="39"/>
      <c r="L97" s="43"/>
    </row>
    <row r="98" s="1" customFormat="1" ht="10.32" customHeight="1">
      <c r="B98" s="38"/>
      <c r="C98" s="39"/>
      <c r="D98" s="39"/>
      <c r="E98" s="39"/>
      <c r="F98" s="39"/>
      <c r="G98" s="39"/>
      <c r="H98" s="39"/>
      <c r="I98" s="129"/>
      <c r="J98" s="39"/>
      <c r="K98" s="39"/>
      <c r="L98" s="43"/>
    </row>
    <row r="99" s="10" customFormat="1" ht="29.28" customHeight="1">
      <c r="B99" s="178"/>
      <c r="C99" s="179" t="s">
        <v>112</v>
      </c>
      <c r="D99" s="180" t="s">
        <v>57</v>
      </c>
      <c r="E99" s="180" t="s">
        <v>53</v>
      </c>
      <c r="F99" s="180" t="s">
        <v>54</v>
      </c>
      <c r="G99" s="180" t="s">
        <v>113</v>
      </c>
      <c r="H99" s="180" t="s">
        <v>114</v>
      </c>
      <c r="I99" s="181" t="s">
        <v>115</v>
      </c>
      <c r="J99" s="180" t="s">
        <v>82</v>
      </c>
      <c r="K99" s="182" t="s">
        <v>116</v>
      </c>
      <c r="L99" s="183"/>
      <c r="M99" s="91" t="s">
        <v>19</v>
      </c>
      <c r="N99" s="92" t="s">
        <v>42</v>
      </c>
      <c r="O99" s="92" t="s">
        <v>117</v>
      </c>
      <c r="P99" s="92" t="s">
        <v>118</v>
      </c>
      <c r="Q99" s="92" t="s">
        <v>119</v>
      </c>
      <c r="R99" s="92" t="s">
        <v>120</v>
      </c>
      <c r="S99" s="92" t="s">
        <v>121</v>
      </c>
      <c r="T99" s="93" t="s">
        <v>122</v>
      </c>
    </row>
    <row r="100" s="1" customFormat="1" ht="22.8" customHeight="1">
      <c r="B100" s="38"/>
      <c r="C100" s="98" t="s">
        <v>123</v>
      </c>
      <c r="D100" s="39"/>
      <c r="E100" s="39"/>
      <c r="F100" s="39"/>
      <c r="G100" s="39"/>
      <c r="H100" s="39"/>
      <c r="I100" s="129"/>
      <c r="J100" s="184">
        <f>BK100</f>
        <v>0</v>
      </c>
      <c r="K100" s="39"/>
      <c r="L100" s="43"/>
      <c r="M100" s="94"/>
      <c r="N100" s="95"/>
      <c r="O100" s="95"/>
      <c r="P100" s="185">
        <f>P101+P428+P644</f>
        <v>0</v>
      </c>
      <c r="Q100" s="95"/>
      <c r="R100" s="185">
        <f>R101+R428+R644</f>
        <v>143.38400131999998</v>
      </c>
      <c r="S100" s="95"/>
      <c r="T100" s="186">
        <f>T101+T428+T644</f>
        <v>39.161410400000008</v>
      </c>
      <c r="AT100" s="17" t="s">
        <v>71</v>
      </c>
      <c r="AU100" s="17" t="s">
        <v>83</v>
      </c>
      <c r="BK100" s="187">
        <f>BK101+BK428+BK644</f>
        <v>0</v>
      </c>
    </row>
    <row r="101" s="11" customFormat="1" ht="25.92" customHeight="1">
      <c r="B101" s="188"/>
      <c r="C101" s="189"/>
      <c r="D101" s="190" t="s">
        <v>71</v>
      </c>
      <c r="E101" s="191" t="s">
        <v>124</v>
      </c>
      <c r="F101" s="191" t="s">
        <v>125</v>
      </c>
      <c r="G101" s="189"/>
      <c r="H101" s="189"/>
      <c r="I101" s="192"/>
      <c r="J101" s="193">
        <f>BK101</f>
        <v>0</v>
      </c>
      <c r="K101" s="189"/>
      <c r="L101" s="194"/>
      <c r="M101" s="195"/>
      <c r="N101" s="196"/>
      <c r="O101" s="196"/>
      <c r="P101" s="197">
        <f>P102+P135+P137+P145+P341+P346+P365+P374+P410+P425</f>
        <v>0</v>
      </c>
      <c r="Q101" s="196"/>
      <c r="R101" s="197">
        <f>R102+R135+R137+R145+R341+R346+R365+R374+R410+R425</f>
        <v>54.57479987</v>
      </c>
      <c r="S101" s="196"/>
      <c r="T101" s="198">
        <f>T102+T135+T137+T145+T341+T346+T365+T374+T410+T425</f>
        <v>39.161410400000008</v>
      </c>
      <c r="AR101" s="199" t="s">
        <v>77</v>
      </c>
      <c r="AT101" s="200" t="s">
        <v>71</v>
      </c>
      <c r="AU101" s="200" t="s">
        <v>72</v>
      </c>
      <c r="AY101" s="199" t="s">
        <v>126</v>
      </c>
      <c r="BK101" s="201">
        <f>BK102+BK135+BK137+BK145+BK341+BK346+BK365+BK374+BK410+BK425</f>
        <v>0</v>
      </c>
    </row>
    <row r="102" s="11" customFormat="1" ht="22.8" customHeight="1">
      <c r="B102" s="188"/>
      <c r="C102" s="189"/>
      <c r="D102" s="190" t="s">
        <v>71</v>
      </c>
      <c r="E102" s="202" t="s">
        <v>77</v>
      </c>
      <c r="F102" s="202" t="s">
        <v>127</v>
      </c>
      <c r="G102" s="189"/>
      <c r="H102" s="189"/>
      <c r="I102" s="192"/>
      <c r="J102" s="203">
        <f>BK102</f>
        <v>0</v>
      </c>
      <c r="K102" s="189"/>
      <c r="L102" s="194"/>
      <c r="M102" s="195"/>
      <c r="N102" s="196"/>
      <c r="O102" s="196"/>
      <c r="P102" s="197">
        <f>SUM(P103:P134)</f>
        <v>0</v>
      </c>
      <c r="Q102" s="196"/>
      <c r="R102" s="197">
        <f>SUM(R103:R134)</f>
        <v>3.75075</v>
      </c>
      <c r="S102" s="196"/>
      <c r="T102" s="198">
        <f>SUM(T103:T134)</f>
        <v>0</v>
      </c>
      <c r="AR102" s="199" t="s">
        <v>77</v>
      </c>
      <c r="AT102" s="200" t="s">
        <v>71</v>
      </c>
      <c r="AU102" s="200" t="s">
        <v>77</v>
      </c>
      <c r="AY102" s="199" t="s">
        <v>126</v>
      </c>
      <c r="BK102" s="201">
        <f>SUM(BK103:BK134)</f>
        <v>0</v>
      </c>
    </row>
    <row r="103" s="1" customFormat="1" ht="24" customHeight="1">
      <c r="B103" s="38"/>
      <c r="C103" s="204" t="s">
        <v>77</v>
      </c>
      <c r="D103" s="204" t="s">
        <v>128</v>
      </c>
      <c r="E103" s="205" t="s">
        <v>129</v>
      </c>
      <c r="F103" s="206" t="s">
        <v>130</v>
      </c>
      <c r="G103" s="207" t="s">
        <v>131</v>
      </c>
      <c r="H103" s="208">
        <v>2</v>
      </c>
      <c r="I103" s="209"/>
      <c r="J103" s="210">
        <f>ROUND(I103*H103,2)</f>
        <v>0</v>
      </c>
      <c r="K103" s="206" t="s">
        <v>132</v>
      </c>
      <c r="L103" s="43"/>
      <c r="M103" s="211" t="s">
        <v>19</v>
      </c>
      <c r="N103" s="212" t="s">
        <v>44</v>
      </c>
      <c r="O103" s="83"/>
      <c r="P103" s="213">
        <f>O103*H103</f>
        <v>0</v>
      </c>
      <c r="Q103" s="213">
        <v>0</v>
      </c>
      <c r="R103" s="213">
        <f>Q103*H103</f>
        <v>0</v>
      </c>
      <c r="S103" s="213">
        <v>0</v>
      </c>
      <c r="T103" s="214">
        <f>S103*H103</f>
        <v>0</v>
      </c>
      <c r="AR103" s="215" t="s">
        <v>133</v>
      </c>
      <c r="AT103" s="215" t="s">
        <v>128</v>
      </c>
      <c r="AU103" s="215" t="s">
        <v>134</v>
      </c>
      <c r="AY103" s="17" t="s">
        <v>126</v>
      </c>
      <c r="BE103" s="216">
        <f>IF(N103="základní",J103,0)</f>
        <v>0</v>
      </c>
      <c r="BF103" s="216">
        <f>IF(N103="snížená",J103,0)</f>
        <v>0</v>
      </c>
      <c r="BG103" s="216">
        <f>IF(N103="zákl. přenesená",J103,0)</f>
        <v>0</v>
      </c>
      <c r="BH103" s="216">
        <f>IF(N103="sníž. přenesená",J103,0)</f>
        <v>0</v>
      </c>
      <c r="BI103" s="216">
        <f>IF(N103="nulová",J103,0)</f>
        <v>0</v>
      </c>
      <c r="BJ103" s="17" t="s">
        <v>134</v>
      </c>
      <c r="BK103" s="216">
        <f>ROUND(I103*H103,2)</f>
        <v>0</v>
      </c>
      <c r="BL103" s="17" t="s">
        <v>133</v>
      </c>
      <c r="BM103" s="215" t="s">
        <v>135</v>
      </c>
    </row>
    <row r="104" s="1" customFormat="1">
      <c r="B104" s="38"/>
      <c r="C104" s="39"/>
      <c r="D104" s="217" t="s">
        <v>136</v>
      </c>
      <c r="E104" s="39"/>
      <c r="F104" s="218" t="s">
        <v>137</v>
      </c>
      <c r="G104" s="39"/>
      <c r="H104" s="39"/>
      <c r="I104" s="129"/>
      <c r="J104" s="39"/>
      <c r="K104" s="39"/>
      <c r="L104" s="43"/>
      <c r="M104" s="219"/>
      <c r="N104" s="83"/>
      <c r="O104" s="83"/>
      <c r="P104" s="83"/>
      <c r="Q104" s="83"/>
      <c r="R104" s="83"/>
      <c r="S104" s="83"/>
      <c r="T104" s="84"/>
      <c r="AT104" s="17" t="s">
        <v>136</v>
      </c>
      <c r="AU104" s="17" t="s">
        <v>134</v>
      </c>
    </row>
    <row r="105" s="1" customFormat="1" ht="24" customHeight="1">
      <c r="B105" s="38"/>
      <c r="C105" s="204" t="s">
        <v>134</v>
      </c>
      <c r="D105" s="204" t="s">
        <v>128</v>
      </c>
      <c r="E105" s="205" t="s">
        <v>138</v>
      </c>
      <c r="F105" s="206" t="s">
        <v>139</v>
      </c>
      <c r="G105" s="207" t="s">
        <v>140</v>
      </c>
      <c r="H105" s="208">
        <v>46.067</v>
      </c>
      <c r="I105" s="209"/>
      <c r="J105" s="210">
        <f>ROUND(I105*H105,2)</f>
        <v>0</v>
      </c>
      <c r="K105" s="206" t="s">
        <v>141</v>
      </c>
      <c r="L105" s="43"/>
      <c r="M105" s="211" t="s">
        <v>19</v>
      </c>
      <c r="N105" s="212" t="s">
        <v>44</v>
      </c>
      <c r="O105" s="83"/>
      <c r="P105" s="213">
        <f>O105*H105</f>
        <v>0</v>
      </c>
      <c r="Q105" s="213">
        <v>0</v>
      </c>
      <c r="R105" s="213">
        <f>Q105*H105</f>
        <v>0</v>
      </c>
      <c r="S105" s="213">
        <v>0</v>
      </c>
      <c r="T105" s="214">
        <f>S105*H105</f>
        <v>0</v>
      </c>
      <c r="AR105" s="215" t="s">
        <v>133</v>
      </c>
      <c r="AT105" s="215" t="s">
        <v>128</v>
      </c>
      <c r="AU105" s="215" t="s">
        <v>134</v>
      </c>
      <c r="AY105" s="17" t="s">
        <v>126</v>
      </c>
      <c r="BE105" s="216">
        <f>IF(N105="základní",J105,0)</f>
        <v>0</v>
      </c>
      <c r="BF105" s="216">
        <f>IF(N105="snížená",J105,0)</f>
        <v>0</v>
      </c>
      <c r="BG105" s="216">
        <f>IF(N105="zákl. přenesená",J105,0)</f>
        <v>0</v>
      </c>
      <c r="BH105" s="216">
        <f>IF(N105="sníž. přenesená",J105,0)</f>
        <v>0</v>
      </c>
      <c r="BI105" s="216">
        <f>IF(N105="nulová",J105,0)</f>
        <v>0</v>
      </c>
      <c r="BJ105" s="17" t="s">
        <v>134</v>
      </c>
      <c r="BK105" s="216">
        <f>ROUND(I105*H105,2)</f>
        <v>0</v>
      </c>
      <c r="BL105" s="17" t="s">
        <v>133</v>
      </c>
      <c r="BM105" s="215" t="s">
        <v>142</v>
      </c>
    </row>
    <row r="106" s="1" customFormat="1">
      <c r="B106" s="38"/>
      <c r="C106" s="39"/>
      <c r="D106" s="217" t="s">
        <v>136</v>
      </c>
      <c r="E106" s="39"/>
      <c r="F106" s="218" t="s">
        <v>143</v>
      </c>
      <c r="G106" s="39"/>
      <c r="H106" s="39"/>
      <c r="I106" s="129"/>
      <c r="J106" s="39"/>
      <c r="K106" s="39"/>
      <c r="L106" s="43"/>
      <c r="M106" s="219"/>
      <c r="N106" s="83"/>
      <c r="O106" s="83"/>
      <c r="P106" s="83"/>
      <c r="Q106" s="83"/>
      <c r="R106" s="83"/>
      <c r="S106" s="83"/>
      <c r="T106" s="84"/>
      <c r="AT106" s="17" t="s">
        <v>136</v>
      </c>
      <c r="AU106" s="17" t="s">
        <v>134</v>
      </c>
    </row>
    <row r="107" s="12" customFormat="1">
      <c r="B107" s="220"/>
      <c r="C107" s="221"/>
      <c r="D107" s="217" t="s">
        <v>144</v>
      </c>
      <c r="E107" s="222" t="s">
        <v>19</v>
      </c>
      <c r="F107" s="223" t="s">
        <v>145</v>
      </c>
      <c r="G107" s="221"/>
      <c r="H107" s="224">
        <v>6.5279999999999996</v>
      </c>
      <c r="I107" s="225"/>
      <c r="J107" s="221"/>
      <c r="K107" s="221"/>
      <c r="L107" s="226"/>
      <c r="M107" s="227"/>
      <c r="N107" s="228"/>
      <c r="O107" s="228"/>
      <c r="P107" s="228"/>
      <c r="Q107" s="228"/>
      <c r="R107" s="228"/>
      <c r="S107" s="228"/>
      <c r="T107" s="229"/>
      <c r="AT107" s="230" t="s">
        <v>144</v>
      </c>
      <c r="AU107" s="230" t="s">
        <v>134</v>
      </c>
      <c r="AV107" s="12" t="s">
        <v>134</v>
      </c>
      <c r="AW107" s="12" t="s">
        <v>33</v>
      </c>
      <c r="AX107" s="12" t="s">
        <v>72</v>
      </c>
      <c r="AY107" s="230" t="s">
        <v>126</v>
      </c>
    </row>
    <row r="108" s="12" customFormat="1">
      <c r="B108" s="220"/>
      <c r="C108" s="221"/>
      <c r="D108" s="217" t="s">
        <v>144</v>
      </c>
      <c r="E108" s="222" t="s">
        <v>19</v>
      </c>
      <c r="F108" s="223" t="s">
        <v>146</v>
      </c>
      <c r="G108" s="221"/>
      <c r="H108" s="224">
        <v>14.208</v>
      </c>
      <c r="I108" s="225"/>
      <c r="J108" s="221"/>
      <c r="K108" s="221"/>
      <c r="L108" s="226"/>
      <c r="M108" s="227"/>
      <c r="N108" s="228"/>
      <c r="O108" s="228"/>
      <c r="P108" s="228"/>
      <c r="Q108" s="228"/>
      <c r="R108" s="228"/>
      <c r="S108" s="228"/>
      <c r="T108" s="229"/>
      <c r="AT108" s="230" t="s">
        <v>144</v>
      </c>
      <c r="AU108" s="230" t="s">
        <v>134</v>
      </c>
      <c r="AV108" s="12" t="s">
        <v>134</v>
      </c>
      <c r="AW108" s="12" t="s">
        <v>33</v>
      </c>
      <c r="AX108" s="12" t="s">
        <v>72</v>
      </c>
      <c r="AY108" s="230" t="s">
        <v>126</v>
      </c>
    </row>
    <row r="109" s="12" customFormat="1">
      <c r="B109" s="220"/>
      <c r="C109" s="221"/>
      <c r="D109" s="217" t="s">
        <v>144</v>
      </c>
      <c r="E109" s="222" t="s">
        <v>19</v>
      </c>
      <c r="F109" s="223" t="s">
        <v>147</v>
      </c>
      <c r="G109" s="221"/>
      <c r="H109" s="224">
        <v>8.7420000000000009</v>
      </c>
      <c r="I109" s="225"/>
      <c r="J109" s="221"/>
      <c r="K109" s="221"/>
      <c r="L109" s="226"/>
      <c r="M109" s="227"/>
      <c r="N109" s="228"/>
      <c r="O109" s="228"/>
      <c r="P109" s="228"/>
      <c r="Q109" s="228"/>
      <c r="R109" s="228"/>
      <c r="S109" s="228"/>
      <c r="T109" s="229"/>
      <c r="AT109" s="230" t="s">
        <v>144</v>
      </c>
      <c r="AU109" s="230" t="s">
        <v>134</v>
      </c>
      <c r="AV109" s="12" t="s">
        <v>134</v>
      </c>
      <c r="AW109" s="12" t="s">
        <v>33</v>
      </c>
      <c r="AX109" s="12" t="s">
        <v>72</v>
      </c>
      <c r="AY109" s="230" t="s">
        <v>126</v>
      </c>
    </row>
    <row r="110" s="12" customFormat="1">
      <c r="B110" s="220"/>
      <c r="C110" s="221"/>
      <c r="D110" s="217" t="s">
        <v>144</v>
      </c>
      <c r="E110" s="222" t="s">
        <v>19</v>
      </c>
      <c r="F110" s="223" t="s">
        <v>148</v>
      </c>
      <c r="G110" s="221"/>
      <c r="H110" s="224">
        <v>16.588999999999999</v>
      </c>
      <c r="I110" s="225"/>
      <c r="J110" s="221"/>
      <c r="K110" s="221"/>
      <c r="L110" s="226"/>
      <c r="M110" s="227"/>
      <c r="N110" s="228"/>
      <c r="O110" s="228"/>
      <c r="P110" s="228"/>
      <c r="Q110" s="228"/>
      <c r="R110" s="228"/>
      <c r="S110" s="228"/>
      <c r="T110" s="229"/>
      <c r="AT110" s="230" t="s">
        <v>144</v>
      </c>
      <c r="AU110" s="230" t="s">
        <v>134</v>
      </c>
      <c r="AV110" s="12" t="s">
        <v>134</v>
      </c>
      <c r="AW110" s="12" t="s">
        <v>33</v>
      </c>
      <c r="AX110" s="12" t="s">
        <v>72</v>
      </c>
      <c r="AY110" s="230" t="s">
        <v>126</v>
      </c>
    </row>
    <row r="111" s="13" customFormat="1">
      <c r="B111" s="231"/>
      <c r="C111" s="232"/>
      <c r="D111" s="217" t="s">
        <v>144</v>
      </c>
      <c r="E111" s="233" t="s">
        <v>19</v>
      </c>
      <c r="F111" s="234" t="s">
        <v>149</v>
      </c>
      <c r="G111" s="232"/>
      <c r="H111" s="235">
        <v>46.067</v>
      </c>
      <c r="I111" s="236"/>
      <c r="J111" s="232"/>
      <c r="K111" s="232"/>
      <c r="L111" s="237"/>
      <c r="M111" s="238"/>
      <c r="N111" s="239"/>
      <c r="O111" s="239"/>
      <c r="P111" s="239"/>
      <c r="Q111" s="239"/>
      <c r="R111" s="239"/>
      <c r="S111" s="239"/>
      <c r="T111" s="240"/>
      <c r="AT111" s="241" t="s">
        <v>144</v>
      </c>
      <c r="AU111" s="241" t="s">
        <v>134</v>
      </c>
      <c r="AV111" s="13" t="s">
        <v>133</v>
      </c>
      <c r="AW111" s="13" t="s">
        <v>33</v>
      </c>
      <c r="AX111" s="13" t="s">
        <v>77</v>
      </c>
      <c r="AY111" s="241" t="s">
        <v>126</v>
      </c>
    </row>
    <row r="112" s="1" customFormat="1" ht="24" customHeight="1">
      <c r="B112" s="38"/>
      <c r="C112" s="204" t="s">
        <v>150</v>
      </c>
      <c r="D112" s="204" t="s">
        <v>128</v>
      </c>
      <c r="E112" s="205" t="s">
        <v>151</v>
      </c>
      <c r="F112" s="206" t="s">
        <v>152</v>
      </c>
      <c r="G112" s="207" t="s">
        <v>140</v>
      </c>
      <c r="H112" s="208">
        <v>46.067</v>
      </c>
      <c r="I112" s="209"/>
      <c r="J112" s="210">
        <f>ROUND(I112*H112,2)</f>
        <v>0</v>
      </c>
      <c r="K112" s="206" t="s">
        <v>141</v>
      </c>
      <c r="L112" s="43"/>
      <c r="M112" s="211" t="s">
        <v>19</v>
      </c>
      <c r="N112" s="212" t="s">
        <v>44</v>
      </c>
      <c r="O112" s="83"/>
      <c r="P112" s="213">
        <f>O112*H112</f>
        <v>0</v>
      </c>
      <c r="Q112" s="213">
        <v>0</v>
      </c>
      <c r="R112" s="213">
        <f>Q112*H112</f>
        <v>0</v>
      </c>
      <c r="S112" s="213">
        <v>0</v>
      </c>
      <c r="T112" s="214">
        <f>S112*H112</f>
        <v>0</v>
      </c>
      <c r="AR112" s="215" t="s">
        <v>133</v>
      </c>
      <c r="AT112" s="215" t="s">
        <v>128</v>
      </c>
      <c r="AU112" s="215" t="s">
        <v>134</v>
      </c>
      <c r="AY112" s="17" t="s">
        <v>126</v>
      </c>
      <c r="BE112" s="216">
        <f>IF(N112="základní",J112,0)</f>
        <v>0</v>
      </c>
      <c r="BF112" s="216">
        <f>IF(N112="snížená",J112,0)</f>
        <v>0</v>
      </c>
      <c r="BG112" s="216">
        <f>IF(N112="zákl. přenesená",J112,0)</f>
        <v>0</v>
      </c>
      <c r="BH112" s="216">
        <f>IF(N112="sníž. přenesená",J112,0)</f>
        <v>0</v>
      </c>
      <c r="BI112" s="216">
        <f>IF(N112="nulová",J112,0)</f>
        <v>0</v>
      </c>
      <c r="BJ112" s="17" t="s">
        <v>134</v>
      </c>
      <c r="BK112" s="216">
        <f>ROUND(I112*H112,2)</f>
        <v>0</v>
      </c>
      <c r="BL112" s="17" t="s">
        <v>133</v>
      </c>
      <c r="BM112" s="215" t="s">
        <v>153</v>
      </c>
    </row>
    <row r="113" s="1" customFormat="1">
      <c r="B113" s="38"/>
      <c r="C113" s="39"/>
      <c r="D113" s="217" t="s">
        <v>136</v>
      </c>
      <c r="E113" s="39"/>
      <c r="F113" s="218" t="s">
        <v>143</v>
      </c>
      <c r="G113" s="39"/>
      <c r="H113" s="39"/>
      <c r="I113" s="129"/>
      <c r="J113" s="39"/>
      <c r="K113" s="39"/>
      <c r="L113" s="43"/>
      <c r="M113" s="219"/>
      <c r="N113" s="83"/>
      <c r="O113" s="83"/>
      <c r="P113" s="83"/>
      <c r="Q113" s="83"/>
      <c r="R113" s="83"/>
      <c r="S113" s="83"/>
      <c r="T113" s="84"/>
      <c r="AT113" s="17" t="s">
        <v>136</v>
      </c>
      <c r="AU113" s="17" t="s">
        <v>134</v>
      </c>
    </row>
    <row r="114" s="1" customFormat="1" ht="24" customHeight="1">
      <c r="B114" s="38"/>
      <c r="C114" s="204" t="s">
        <v>133</v>
      </c>
      <c r="D114" s="204" t="s">
        <v>128</v>
      </c>
      <c r="E114" s="205" t="s">
        <v>154</v>
      </c>
      <c r="F114" s="206" t="s">
        <v>155</v>
      </c>
      <c r="G114" s="207" t="s">
        <v>140</v>
      </c>
      <c r="H114" s="208">
        <v>4.6070000000000002</v>
      </c>
      <c r="I114" s="209"/>
      <c r="J114" s="210">
        <f>ROUND(I114*H114,2)</f>
        <v>0</v>
      </c>
      <c r="K114" s="206" t="s">
        <v>141</v>
      </c>
      <c r="L114" s="43"/>
      <c r="M114" s="211" t="s">
        <v>19</v>
      </c>
      <c r="N114" s="212" t="s">
        <v>44</v>
      </c>
      <c r="O114" s="83"/>
      <c r="P114" s="213">
        <f>O114*H114</f>
        <v>0</v>
      </c>
      <c r="Q114" s="213">
        <v>0</v>
      </c>
      <c r="R114" s="213">
        <f>Q114*H114</f>
        <v>0</v>
      </c>
      <c r="S114" s="213">
        <v>0</v>
      </c>
      <c r="T114" s="214">
        <f>S114*H114</f>
        <v>0</v>
      </c>
      <c r="AR114" s="215" t="s">
        <v>133</v>
      </c>
      <c r="AT114" s="215" t="s">
        <v>128</v>
      </c>
      <c r="AU114" s="215" t="s">
        <v>134</v>
      </c>
      <c r="AY114" s="17" t="s">
        <v>126</v>
      </c>
      <c r="BE114" s="216">
        <f>IF(N114="základní",J114,0)</f>
        <v>0</v>
      </c>
      <c r="BF114" s="216">
        <f>IF(N114="snížená",J114,0)</f>
        <v>0</v>
      </c>
      <c r="BG114" s="216">
        <f>IF(N114="zákl. přenesená",J114,0)</f>
        <v>0</v>
      </c>
      <c r="BH114" s="216">
        <f>IF(N114="sníž. přenesená",J114,0)</f>
        <v>0</v>
      </c>
      <c r="BI114" s="216">
        <f>IF(N114="nulová",J114,0)</f>
        <v>0</v>
      </c>
      <c r="BJ114" s="17" t="s">
        <v>134</v>
      </c>
      <c r="BK114" s="216">
        <f>ROUND(I114*H114,2)</f>
        <v>0</v>
      </c>
      <c r="BL114" s="17" t="s">
        <v>133</v>
      </c>
      <c r="BM114" s="215" t="s">
        <v>156</v>
      </c>
    </row>
    <row r="115" s="1" customFormat="1">
      <c r="B115" s="38"/>
      <c r="C115" s="39"/>
      <c r="D115" s="217" t="s">
        <v>136</v>
      </c>
      <c r="E115" s="39"/>
      <c r="F115" s="218" t="s">
        <v>157</v>
      </c>
      <c r="G115" s="39"/>
      <c r="H115" s="39"/>
      <c r="I115" s="129"/>
      <c r="J115" s="39"/>
      <c r="K115" s="39"/>
      <c r="L115" s="43"/>
      <c r="M115" s="219"/>
      <c r="N115" s="83"/>
      <c r="O115" s="83"/>
      <c r="P115" s="83"/>
      <c r="Q115" s="83"/>
      <c r="R115" s="83"/>
      <c r="S115" s="83"/>
      <c r="T115" s="84"/>
      <c r="AT115" s="17" t="s">
        <v>136</v>
      </c>
      <c r="AU115" s="17" t="s">
        <v>134</v>
      </c>
    </row>
    <row r="116" s="12" customFormat="1">
      <c r="B116" s="220"/>
      <c r="C116" s="221"/>
      <c r="D116" s="217" t="s">
        <v>144</v>
      </c>
      <c r="E116" s="221"/>
      <c r="F116" s="223" t="s">
        <v>158</v>
      </c>
      <c r="G116" s="221"/>
      <c r="H116" s="224">
        <v>4.6070000000000002</v>
      </c>
      <c r="I116" s="225"/>
      <c r="J116" s="221"/>
      <c r="K116" s="221"/>
      <c r="L116" s="226"/>
      <c r="M116" s="227"/>
      <c r="N116" s="228"/>
      <c r="O116" s="228"/>
      <c r="P116" s="228"/>
      <c r="Q116" s="228"/>
      <c r="R116" s="228"/>
      <c r="S116" s="228"/>
      <c r="T116" s="229"/>
      <c r="AT116" s="230" t="s">
        <v>144</v>
      </c>
      <c r="AU116" s="230" t="s">
        <v>134</v>
      </c>
      <c r="AV116" s="12" t="s">
        <v>134</v>
      </c>
      <c r="AW116" s="12" t="s">
        <v>4</v>
      </c>
      <c r="AX116" s="12" t="s">
        <v>77</v>
      </c>
      <c r="AY116" s="230" t="s">
        <v>126</v>
      </c>
    </row>
    <row r="117" s="1" customFormat="1" ht="24" customHeight="1">
      <c r="B117" s="38"/>
      <c r="C117" s="204" t="s">
        <v>159</v>
      </c>
      <c r="D117" s="204" t="s">
        <v>128</v>
      </c>
      <c r="E117" s="205" t="s">
        <v>160</v>
      </c>
      <c r="F117" s="206" t="s">
        <v>161</v>
      </c>
      <c r="G117" s="207" t="s">
        <v>140</v>
      </c>
      <c r="H117" s="208">
        <v>4.6070000000000002</v>
      </c>
      <c r="I117" s="209"/>
      <c r="J117" s="210">
        <f>ROUND(I117*H117,2)</f>
        <v>0</v>
      </c>
      <c r="K117" s="206" t="s">
        <v>141</v>
      </c>
      <c r="L117" s="43"/>
      <c r="M117" s="211" t="s">
        <v>19</v>
      </c>
      <c r="N117" s="212" t="s">
        <v>44</v>
      </c>
      <c r="O117" s="83"/>
      <c r="P117" s="213">
        <f>O117*H117</f>
        <v>0</v>
      </c>
      <c r="Q117" s="213">
        <v>0</v>
      </c>
      <c r="R117" s="213">
        <f>Q117*H117</f>
        <v>0</v>
      </c>
      <c r="S117" s="213">
        <v>0</v>
      </c>
      <c r="T117" s="214">
        <f>S117*H117</f>
        <v>0</v>
      </c>
      <c r="AR117" s="215" t="s">
        <v>133</v>
      </c>
      <c r="AT117" s="215" t="s">
        <v>128</v>
      </c>
      <c r="AU117" s="215" t="s">
        <v>134</v>
      </c>
      <c r="AY117" s="17" t="s">
        <v>126</v>
      </c>
      <c r="BE117" s="216">
        <f>IF(N117="základní",J117,0)</f>
        <v>0</v>
      </c>
      <c r="BF117" s="216">
        <f>IF(N117="snížená",J117,0)</f>
        <v>0</v>
      </c>
      <c r="BG117" s="216">
        <f>IF(N117="zákl. přenesená",J117,0)</f>
        <v>0</v>
      </c>
      <c r="BH117" s="216">
        <f>IF(N117="sníž. přenesená",J117,0)</f>
        <v>0</v>
      </c>
      <c r="BI117" s="216">
        <f>IF(N117="nulová",J117,0)</f>
        <v>0</v>
      </c>
      <c r="BJ117" s="17" t="s">
        <v>134</v>
      </c>
      <c r="BK117" s="216">
        <f>ROUND(I117*H117,2)</f>
        <v>0</v>
      </c>
      <c r="BL117" s="17" t="s">
        <v>133</v>
      </c>
      <c r="BM117" s="215" t="s">
        <v>162</v>
      </c>
    </row>
    <row r="118" s="1" customFormat="1">
      <c r="B118" s="38"/>
      <c r="C118" s="39"/>
      <c r="D118" s="217" t="s">
        <v>136</v>
      </c>
      <c r="E118" s="39"/>
      <c r="F118" s="218" t="s">
        <v>163</v>
      </c>
      <c r="G118" s="39"/>
      <c r="H118" s="39"/>
      <c r="I118" s="129"/>
      <c r="J118" s="39"/>
      <c r="K118" s="39"/>
      <c r="L118" s="43"/>
      <c r="M118" s="219"/>
      <c r="N118" s="83"/>
      <c r="O118" s="83"/>
      <c r="P118" s="83"/>
      <c r="Q118" s="83"/>
      <c r="R118" s="83"/>
      <c r="S118" s="83"/>
      <c r="T118" s="84"/>
      <c r="AT118" s="17" t="s">
        <v>136</v>
      </c>
      <c r="AU118" s="17" t="s">
        <v>134</v>
      </c>
    </row>
    <row r="119" s="1" customFormat="1" ht="16.5" customHeight="1">
      <c r="B119" s="38"/>
      <c r="C119" s="204" t="s">
        <v>164</v>
      </c>
      <c r="D119" s="204" t="s">
        <v>128</v>
      </c>
      <c r="E119" s="205" t="s">
        <v>165</v>
      </c>
      <c r="F119" s="206" t="s">
        <v>166</v>
      </c>
      <c r="G119" s="207" t="s">
        <v>140</v>
      </c>
      <c r="H119" s="208">
        <v>4.6070000000000002</v>
      </c>
      <c r="I119" s="209"/>
      <c r="J119" s="210">
        <f>ROUND(I119*H119,2)</f>
        <v>0</v>
      </c>
      <c r="K119" s="206" t="s">
        <v>141</v>
      </c>
      <c r="L119" s="43"/>
      <c r="M119" s="211" t="s">
        <v>19</v>
      </c>
      <c r="N119" s="212" t="s">
        <v>44</v>
      </c>
      <c r="O119" s="83"/>
      <c r="P119" s="213">
        <f>O119*H119</f>
        <v>0</v>
      </c>
      <c r="Q119" s="213">
        <v>0</v>
      </c>
      <c r="R119" s="213">
        <f>Q119*H119</f>
        <v>0</v>
      </c>
      <c r="S119" s="213">
        <v>0</v>
      </c>
      <c r="T119" s="214">
        <f>S119*H119</f>
        <v>0</v>
      </c>
      <c r="AR119" s="215" t="s">
        <v>133</v>
      </c>
      <c r="AT119" s="215" t="s">
        <v>128</v>
      </c>
      <c r="AU119" s="215" t="s">
        <v>134</v>
      </c>
      <c r="AY119" s="17" t="s">
        <v>126</v>
      </c>
      <c r="BE119" s="216">
        <f>IF(N119="základní",J119,0)</f>
        <v>0</v>
      </c>
      <c r="BF119" s="216">
        <f>IF(N119="snížená",J119,0)</f>
        <v>0</v>
      </c>
      <c r="BG119" s="216">
        <f>IF(N119="zákl. přenesená",J119,0)</f>
        <v>0</v>
      </c>
      <c r="BH119" s="216">
        <f>IF(N119="sníž. přenesená",J119,0)</f>
        <v>0</v>
      </c>
      <c r="BI119" s="216">
        <f>IF(N119="nulová",J119,0)</f>
        <v>0</v>
      </c>
      <c r="BJ119" s="17" t="s">
        <v>134</v>
      </c>
      <c r="BK119" s="216">
        <f>ROUND(I119*H119,2)</f>
        <v>0</v>
      </c>
      <c r="BL119" s="17" t="s">
        <v>133</v>
      </c>
      <c r="BM119" s="215" t="s">
        <v>167</v>
      </c>
    </row>
    <row r="120" s="1" customFormat="1">
      <c r="B120" s="38"/>
      <c r="C120" s="39"/>
      <c r="D120" s="217" t="s">
        <v>136</v>
      </c>
      <c r="E120" s="39"/>
      <c r="F120" s="218" t="s">
        <v>168</v>
      </c>
      <c r="G120" s="39"/>
      <c r="H120" s="39"/>
      <c r="I120" s="129"/>
      <c r="J120" s="39"/>
      <c r="K120" s="39"/>
      <c r="L120" s="43"/>
      <c r="M120" s="219"/>
      <c r="N120" s="83"/>
      <c r="O120" s="83"/>
      <c r="P120" s="83"/>
      <c r="Q120" s="83"/>
      <c r="R120" s="83"/>
      <c r="S120" s="83"/>
      <c r="T120" s="84"/>
      <c r="AT120" s="17" t="s">
        <v>136</v>
      </c>
      <c r="AU120" s="17" t="s">
        <v>134</v>
      </c>
    </row>
    <row r="121" s="1" customFormat="1" ht="16.5" customHeight="1">
      <c r="B121" s="38"/>
      <c r="C121" s="242" t="s">
        <v>169</v>
      </c>
      <c r="D121" s="242" t="s">
        <v>170</v>
      </c>
      <c r="E121" s="243" t="s">
        <v>171</v>
      </c>
      <c r="F121" s="244" t="s">
        <v>172</v>
      </c>
      <c r="G121" s="245" t="s">
        <v>173</v>
      </c>
      <c r="H121" s="246">
        <v>0.875</v>
      </c>
      <c r="I121" s="247"/>
      <c r="J121" s="248">
        <f>ROUND(I121*H121,2)</f>
        <v>0</v>
      </c>
      <c r="K121" s="244" t="s">
        <v>141</v>
      </c>
      <c r="L121" s="249"/>
      <c r="M121" s="250" t="s">
        <v>19</v>
      </c>
      <c r="N121" s="251" t="s">
        <v>44</v>
      </c>
      <c r="O121" s="83"/>
      <c r="P121" s="213">
        <f>O121*H121</f>
        <v>0</v>
      </c>
      <c r="Q121" s="213">
        <v>0</v>
      </c>
      <c r="R121" s="213">
        <f>Q121*H121</f>
        <v>0</v>
      </c>
      <c r="S121" s="213">
        <v>0</v>
      </c>
      <c r="T121" s="214">
        <f>S121*H121</f>
        <v>0</v>
      </c>
      <c r="AR121" s="215" t="s">
        <v>174</v>
      </c>
      <c r="AT121" s="215" t="s">
        <v>170</v>
      </c>
      <c r="AU121" s="215" t="s">
        <v>134</v>
      </c>
      <c r="AY121" s="17" t="s">
        <v>126</v>
      </c>
      <c r="BE121" s="216">
        <f>IF(N121="základní",J121,0)</f>
        <v>0</v>
      </c>
      <c r="BF121" s="216">
        <f>IF(N121="snížená",J121,0)</f>
        <v>0</v>
      </c>
      <c r="BG121" s="216">
        <f>IF(N121="zákl. přenesená",J121,0)</f>
        <v>0</v>
      </c>
      <c r="BH121" s="216">
        <f>IF(N121="sníž. přenesená",J121,0)</f>
        <v>0</v>
      </c>
      <c r="BI121" s="216">
        <f>IF(N121="nulová",J121,0)</f>
        <v>0</v>
      </c>
      <c r="BJ121" s="17" t="s">
        <v>134</v>
      </c>
      <c r="BK121" s="216">
        <f>ROUND(I121*H121,2)</f>
        <v>0</v>
      </c>
      <c r="BL121" s="17" t="s">
        <v>133</v>
      </c>
      <c r="BM121" s="215" t="s">
        <v>175</v>
      </c>
    </row>
    <row r="122" s="12" customFormat="1">
      <c r="B122" s="220"/>
      <c r="C122" s="221"/>
      <c r="D122" s="217" t="s">
        <v>144</v>
      </c>
      <c r="E122" s="221"/>
      <c r="F122" s="223" t="s">
        <v>176</v>
      </c>
      <c r="G122" s="221"/>
      <c r="H122" s="224">
        <v>0.875</v>
      </c>
      <c r="I122" s="225"/>
      <c r="J122" s="221"/>
      <c r="K122" s="221"/>
      <c r="L122" s="226"/>
      <c r="M122" s="227"/>
      <c r="N122" s="228"/>
      <c r="O122" s="228"/>
      <c r="P122" s="228"/>
      <c r="Q122" s="228"/>
      <c r="R122" s="228"/>
      <c r="S122" s="228"/>
      <c r="T122" s="229"/>
      <c r="AT122" s="230" t="s">
        <v>144</v>
      </c>
      <c r="AU122" s="230" t="s">
        <v>134</v>
      </c>
      <c r="AV122" s="12" t="s">
        <v>134</v>
      </c>
      <c r="AW122" s="12" t="s">
        <v>4</v>
      </c>
      <c r="AX122" s="12" t="s">
        <v>77</v>
      </c>
      <c r="AY122" s="230" t="s">
        <v>126</v>
      </c>
    </row>
    <row r="123" s="1" customFormat="1" ht="24" customHeight="1">
      <c r="B123" s="38"/>
      <c r="C123" s="204" t="s">
        <v>174</v>
      </c>
      <c r="D123" s="204" t="s">
        <v>128</v>
      </c>
      <c r="E123" s="205" t="s">
        <v>177</v>
      </c>
      <c r="F123" s="206" t="s">
        <v>178</v>
      </c>
      <c r="G123" s="207" t="s">
        <v>140</v>
      </c>
      <c r="H123" s="208">
        <v>41.460000000000001</v>
      </c>
      <c r="I123" s="209"/>
      <c r="J123" s="210">
        <f>ROUND(I123*H123,2)</f>
        <v>0</v>
      </c>
      <c r="K123" s="206" t="s">
        <v>141</v>
      </c>
      <c r="L123" s="43"/>
      <c r="M123" s="211" t="s">
        <v>19</v>
      </c>
      <c r="N123" s="212" t="s">
        <v>44</v>
      </c>
      <c r="O123" s="83"/>
      <c r="P123" s="213">
        <f>O123*H123</f>
        <v>0</v>
      </c>
      <c r="Q123" s="213">
        <v>0</v>
      </c>
      <c r="R123" s="213">
        <f>Q123*H123</f>
        <v>0</v>
      </c>
      <c r="S123" s="213">
        <v>0</v>
      </c>
      <c r="T123" s="214">
        <f>S123*H123</f>
        <v>0</v>
      </c>
      <c r="AR123" s="215" t="s">
        <v>133</v>
      </c>
      <c r="AT123" s="215" t="s">
        <v>128</v>
      </c>
      <c r="AU123" s="215" t="s">
        <v>134</v>
      </c>
      <c r="AY123" s="17" t="s">
        <v>126</v>
      </c>
      <c r="BE123" s="216">
        <f>IF(N123="základní",J123,0)</f>
        <v>0</v>
      </c>
      <c r="BF123" s="216">
        <f>IF(N123="snížená",J123,0)</f>
        <v>0</v>
      </c>
      <c r="BG123" s="216">
        <f>IF(N123="zákl. přenesená",J123,0)</f>
        <v>0</v>
      </c>
      <c r="BH123" s="216">
        <f>IF(N123="sníž. přenesená",J123,0)</f>
        <v>0</v>
      </c>
      <c r="BI123" s="216">
        <f>IF(N123="nulová",J123,0)</f>
        <v>0</v>
      </c>
      <c r="BJ123" s="17" t="s">
        <v>134</v>
      </c>
      <c r="BK123" s="216">
        <f>ROUND(I123*H123,2)</f>
        <v>0</v>
      </c>
      <c r="BL123" s="17" t="s">
        <v>133</v>
      </c>
      <c r="BM123" s="215" t="s">
        <v>179</v>
      </c>
    </row>
    <row r="124" s="1" customFormat="1">
      <c r="B124" s="38"/>
      <c r="C124" s="39"/>
      <c r="D124" s="217" t="s">
        <v>136</v>
      </c>
      <c r="E124" s="39"/>
      <c r="F124" s="218" t="s">
        <v>180</v>
      </c>
      <c r="G124" s="39"/>
      <c r="H124" s="39"/>
      <c r="I124" s="129"/>
      <c r="J124" s="39"/>
      <c r="K124" s="39"/>
      <c r="L124" s="43"/>
      <c r="M124" s="219"/>
      <c r="N124" s="83"/>
      <c r="O124" s="83"/>
      <c r="P124" s="83"/>
      <c r="Q124" s="83"/>
      <c r="R124" s="83"/>
      <c r="S124" s="83"/>
      <c r="T124" s="84"/>
      <c r="AT124" s="17" t="s">
        <v>136</v>
      </c>
      <c r="AU124" s="17" t="s">
        <v>134</v>
      </c>
    </row>
    <row r="125" s="12" customFormat="1">
      <c r="B125" s="220"/>
      <c r="C125" s="221"/>
      <c r="D125" s="217" t="s">
        <v>144</v>
      </c>
      <c r="E125" s="221"/>
      <c r="F125" s="223" t="s">
        <v>181</v>
      </c>
      <c r="G125" s="221"/>
      <c r="H125" s="224">
        <v>41.460000000000001</v>
      </c>
      <c r="I125" s="225"/>
      <c r="J125" s="221"/>
      <c r="K125" s="221"/>
      <c r="L125" s="226"/>
      <c r="M125" s="227"/>
      <c r="N125" s="228"/>
      <c r="O125" s="228"/>
      <c r="P125" s="228"/>
      <c r="Q125" s="228"/>
      <c r="R125" s="228"/>
      <c r="S125" s="228"/>
      <c r="T125" s="229"/>
      <c r="AT125" s="230" t="s">
        <v>144</v>
      </c>
      <c r="AU125" s="230" t="s">
        <v>134</v>
      </c>
      <c r="AV125" s="12" t="s">
        <v>134</v>
      </c>
      <c r="AW125" s="12" t="s">
        <v>4</v>
      </c>
      <c r="AX125" s="12" t="s">
        <v>77</v>
      </c>
      <c r="AY125" s="230" t="s">
        <v>126</v>
      </c>
    </row>
    <row r="126" s="1" customFormat="1" ht="24" customHeight="1">
      <c r="B126" s="38"/>
      <c r="C126" s="204" t="s">
        <v>182</v>
      </c>
      <c r="D126" s="204" t="s">
        <v>128</v>
      </c>
      <c r="E126" s="205" t="s">
        <v>183</v>
      </c>
      <c r="F126" s="206" t="s">
        <v>184</v>
      </c>
      <c r="G126" s="207" t="s">
        <v>131</v>
      </c>
      <c r="H126" s="208">
        <v>50</v>
      </c>
      <c r="I126" s="209"/>
      <c r="J126" s="210">
        <f>ROUND(I126*H126,2)</f>
        <v>0</v>
      </c>
      <c r="K126" s="206" t="s">
        <v>141</v>
      </c>
      <c r="L126" s="43"/>
      <c r="M126" s="211" t="s">
        <v>19</v>
      </c>
      <c r="N126" s="212" t="s">
        <v>44</v>
      </c>
      <c r="O126" s="83"/>
      <c r="P126" s="213">
        <f>O126*H126</f>
        <v>0</v>
      </c>
      <c r="Q126" s="213">
        <v>0</v>
      </c>
      <c r="R126" s="213">
        <f>Q126*H126</f>
        <v>0</v>
      </c>
      <c r="S126" s="213">
        <v>0</v>
      </c>
      <c r="T126" s="214">
        <f>S126*H126</f>
        <v>0</v>
      </c>
      <c r="AR126" s="215" t="s">
        <v>133</v>
      </c>
      <c r="AT126" s="215" t="s">
        <v>128</v>
      </c>
      <c r="AU126" s="215" t="s">
        <v>134</v>
      </c>
      <c r="AY126" s="17" t="s">
        <v>126</v>
      </c>
      <c r="BE126" s="216">
        <f>IF(N126="základní",J126,0)</f>
        <v>0</v>
      </c>
      <c r="BF126" s="216">
        <f>IF(N126="snížená",J126,0)</f>
        <v>0</v>
      </c>
      <c r="BG126" s="216">
        <f>IF(N126="zákl. přenesená",J126,0)</f>
        <v>0</v>
      </c>
      <c r="BH126" s="216">
        <f>IF(N126="sníž. přenesená",J126,0)</f>
        <v>0</v>
      </c>
      <c r="BI126" s="216">
        <f>IF(N126="nulová",J126,0)</f>
        <v>0</v>
      </c>
      <c r="BJ126" s="17" t="s">
        <v>134</v>
      </c>
      <c r="BK126" s="216">
        <f>ROUND(I126*H126,2)</f>
        <v>0</v>
      </c>
      <c r="BL126" s="17" t="s">
        <v>133</v>
      </c>
      <c r="BM126" s="215" t="s">
        <v>185</v>
      </c>
    </row>
    <row r="127" s="1" customFormat="1">
      <c r="B127" s="38"/>
      <c r="C127" s="39"/>
      <c r="D127" s="217" t="s">
        <v>136</v>
      </c>
      <c r="E127" s="39"/>
      <c r="F127" s="218" t="s">
        <v>186</v>
      </c>
      <c r="G127" s="39"/>
      <c r="H127" s="39"/>
      <c r="I127" s="129"/>
      <c r="J127" s="39"/>
      <c r="K127" s="39"/>
      <c r="L127" s="43"/>
      <c r="M127" s="219"/>
      <c r="N127" s="83"/>
      <c r="O127" s="83"/>
      <c r="P127" s="83"/>
      <c r="Q127" s="83"/>
      <c r="R127" s="83"/>
      <c r="S127" s="83"/>
      <c r="T127" s="84"/>
      <c r="AT127" s="17" t="s">
        <v>136</v>
      </c>
      <c r="AU127" s="17" t="s">
        <v>134</v>
      </c>
    </row>
    <row r="128" s="1" customFormat="1" ht="24" customHeight="1">
      <c r="B128" s="38"/>
      <c r="C128" s="204" t="s">
        <v>187</v>
      </c>
      <c r="D128" s="204" t="s">
        <v>128</v>
      </c>
      <c r="E128" s="205" t="s">
        <v>188</v>
      </c>
      <c r="F128" s="206" t="s">
        <v>189</v>
      </c>
      <c r="G128" s="207" t="s">
        <v>131</v>
      </c>
      <c r="H128" s="208">
        <v>50</v>
      </c>
      <c r="I128" s="209"/>
      <c r="J128" s="210">
        <f>ROUND(I128*H128,2)</f>
        <v>0</v>
      </c>
      <c r="K128" s="206" t="s">
        <v>141</v>
      </c>
      <c r="L128" s="43"/>
      <c r="M128" s="211" t="s">
        <v>19</v>
      </c>
      <c r="N128" s="212" t="s">
        <v>44</v>
      </c>
      <c r="O128" s="83"/>
      <c r="P128" s="213">
        <f>O128*H128</f>
        <v>0</v>
      </c>
      <c r="Q128" s="213">
        <v>0</v>
      </c>
      <c r="R128" s="213">
        <f>Q128*H128</f>
        <v>0</v>
      </c>
      <c r="S128" s="213">
        <v>0</v>
      </c>
      <c r="T128" s="214">
        <f>S128*H128</f>
        <v>0</v>
      </c>
      <c r="AR128" s="215" t="s">
        <v>133</v>
      </c>
      <c r="AT128" s="215" t="s">
        <v>128</v>
      </c>
      <c r="AU128" s="215" t="s">
        <v>134</v>
      </c>
      <c r="AY128" s="17" t="s">
        <v>126</v>
      </c>
      <c r="BE128" s="216">
        <f>IF(N128="základní",J128,0)</f>
        <v>0</v>
      </c>
      <c r="BF128" s="216">
        <f>IF(N128="snížená",J128,0)</f>
        <v>0</v>
      </c>
      <c r="BG128" s="216">
        <f>IF(N128="zákl. přenesená",J128,0)</f>
        <v>0</v>
      </c>
      <c r="BH128" s="216">
        <f>IF(N128="sníž. přenesená",J128,0)</f>
        <v>0</v>
      </c>
      <c r="BI128" s="216">
        <f>IF(N128="nulová",J128,0)</f>
        <v>0</v>
      </c>
      <c r="BJ128" s="17" t="s">
        <v>134</v>
      </c>
      <c r="BK128" s="216">
        <f>ROUND(I128*H128,2)</f>
        <v>0</v>
      </c>
      <c r="BL128" s="17" t="s">
        <v>133</v>
      </c>
      <c r="BM128" s="215" t="s">
        <v>190</v>
      </c>
    </row>
    <row r="129" s="1" customFormat="1">
      <c r="B129" s="38"/>
      <c r="C129" s="39"/>
      <c r="D129" s="217" t="s">
        <v>136</v>
      </c>
      <c r="E129" s="39"/>
      <c r="F129" s="218" t="s">
        <v>191</v>
      </c>
      <c r="G129" s="39"/>
      <c r="H129" s="39"/>
      <c r="I129" s="129"/>
      <c r="J129" s="39"/>
      <c r="K129" s="39"/>
      <c r="L129" s="43"/>
      <c r="M129" s="219"/>
      <c r="N129" s="83"/>
      <c r="O129" s="83"/>
      <c r="P129" s="83"/>
      <c r="Q129" s="83"/>
      <c r="R129" s="83"/>
      <c r="S129" s="83"/>
      <c r="T129" s="84"/>
      <c r="AT129" s="17" t="s">
        <v>136</v>
      </c>
      <c r="AU129" s="17" t="s">
        <v>134</v>
      </c>
    </row>
    <row r="130" s="1" customFormat="1" ht="16.5" customHeight="1">
      <c r="B130" s="38"/>
      <c r="C130" s="242" t="s">
        <v>192</v>
      </c>
      <c r="D130" s="242" t="s">
        <v>170</v>
      </c>
      <c r="E130" s="243" t="s">
        <v>193</v>
      </c>
      <c r="F130" s="244" t="s">
        <v>194</v>
      </c>
      <c r="G130" s="245" t="s">
        <v>173</v>
      </c>
      <c r="H130" s="246">
        <v>3.75</v>
      </c>
      <c r="I130" s="247"/>
      <c r="J130" s="248">
        <f>ROUND(I130*H130,2)</f>
        <v>0</v>
      </c>
      <c r="K130" s="244" t="s">
        <v>141</v>
      </c>
      <c r="L130" s="249"/>
      <c r="M130" s="250" t="s">
        <v>19</v>
      </c>
      <c r="N130" s="251" t="s">
        <v>44</v>
      </c>
      <c r="O130" s="83"/>
      <c r="P130" s="213">
        <f>O130*H130</f>
        <v>0</v>
      </c>
      <c r="Q130" s="213">
        <v>1</v>
      </c>
      <c r="R130" s="213">
        <f>Q130*H130</f>
        <v>3.75</v>
      </c>
      <c r="S130" s="213">
        <v>0</v>
      </c>
      <c r="T130" s="214">
        <f>S130*H130</f>
        <v>0</v>
      </c>
      <c r="AR130" s="215" t="s">
        <v>174</v>
      </c>
      <c r="AT130" s="215" t="s">
        <v>170</v>
      </c>
      <c r="AU130" s="215" t="s">
        <v>134</v>
      </c>
      <c r="AY130" s="17" t="s">
        <v>126</v>
      </c>
      <c r="BE130" s="216">
        <f>IF(N130="základní",J130,0)</f>
        <v>0</v>
      </c>
      <c r="BF130" s="216">
        <f>IF(N130="snížená",J130,0)</f>
        <v>0</v>
      </c>
      <c r="BG130" s="216">
        <f>IF(N130="zákl. přenesená",J130,0)</f>
        <v>0</v>
      </c>
      <c r="BH130" s="216">
        <f>IF(N130="sníž. přenesená",J130,0)</f>
        <v>0</v>
      </c>
      <c r="BI130" s="216">
        <f>IF(N130="nulová",J130,0)</f>
        <v>0</v>
      </c>
      <c r="BJ130" s="17" t="s">
        <v>134</v>
      </c>
      <c r="BK130" s="216">
        <f>ROUND(I130*H130,2)</f>
        <v>0</v>
      </c>
      <c r="BL130" s="17" t="s">
        <v>133</v>
      </c>
      <c r="BM130" s="215" t="s">
        <v>195</v>
      </c>
    </row>
    <row r="131" s="1" customFormat="1" ht="24" customHeight="1">
      <c r="B131" s="38"/>
      <c r="C131" s="204" t="s">
        <v>196</v>
      </c>
      <c r="D131" s="204" t="s">
        <v>128</v>
      </c>
      <c r="E131" s="205" t="s">
        <v>197</v>
      </c>
      <c r="F131" s="206" t="s">
        <v>198</v>
      </c>
      <c r="G131" s="207" t="s">
        <v>131</v>
      </c>
      <c r="H131" s="208">
        <v>50</v>
      </c>
      <c r="I131" s="209"/>
      <c r="J131" s="210">
        <f>ROUND(I131*H131,2)</f>
        <v>0</v>
      </c>
      <c r="K131" s="206" t="s">
        <v>141</v>
      </c>
      <c r="L131" s="43"/>
      <c r="M131" s="211" t="s">
        <v>19</v>
      </c>
      <c r="N131" s="212" t="s">
        <v>44</v>
      </c>
      <c r="O131" s="83"/>
      <c r="P131" s="213">
        <f>O131*H131</f>
        <v>0</v>
      </c>
      <c r="Q131" s="213">
        <v>0</v>
      </c>
      <c r="R131" s="213">
        <f>Q131*H131</f>
        <v>0</v>
      </c>
      <c r="S131" s="213">
        <v>0</v>
      </c>
      <c r="T131" s="214">
        <f>S131*H131</f>
        <v>0</v>
      </c>
      <c r="AR131" s="215" t="s">
        <v>133</v>
      </c>
      <c r="AT131" s="215" t="s">
        <v>128</v>
      </c>
      <c r="AU131" s="215" t="s">
        <v>134</v>
      </c>
      <c r="AY131" s="17" t="s">
        <v>126</v>
      </c>
      <c r="BE131" s="216">
        <f>IF(N131="základní",J131,0)</f>
        <v>0</v>
      </c>
      <c r="BF131" s="216">
        <f>IF(N131="snížená",J131,0)</f>
        <v>0</v>
      </c>
      <c r="BG131" s="216">
        <f>IF(N131="zákl. přenesená",J131,0)</f>
        <v>0</v>
      </c>
      <c r="BH131" s="216">
        <f>IF(N131="sníž. přenesená",J131,0)</f>
        <v>0</v>
      </c>
      <c r="BI131" s="216">
        <f>IF(N131="nulová",J131,0)</f>
        <v>0</v>
      </c>
      <c r="BJ131" s="17" t="s">
        <v>134</v>
      </c>
      <c r="BK131" s="216">
        <f>ROUND(I131*H131,2)</f>
        <v>0</v>
      </c>
      <c r="BL131" s="17" t="s">
        <v>133</v>
      </c>
      <c r="BM131" s="215" t="s">
        <v>199</v>
      </c>
    </row>
    <row r="132" s="1" customFormat="1">
      <c r="B132" s="38"/>
      <c r="C132" s="39"/>
      <c r="D132" s="217" t="s">
        <v>136</v>
      </c>
      <c r="E132" s="39"/>
      <c r="F132" s="218" t="s">
        <v>200</v>
      </c>
      <c r="G132" s="39"/>
      <c r="H132" s="39"/>
      <c r="I132" s="129"/>
      <c r="J132" s="39"/>
      <c r="K132" s="39"/>
      <c r="L132" s="43"/>
      <c r="M132" s="219"/>
      <c r="N132" s="83"/>
      <c r="O132" s="83"/>
      <c r="P132" s="83"/>
      <c r="Q132" s="83"/>
      <c r="R132" s="83"/>
      <c r="S132" s="83"/>
      <c r="T132" s="84"/>
      <c r="AT132" s="17" t="s">
        <v>136</v>
      </c>
      <c r="AU132" s="17" t="s">
        <v>134</v>
      </c>
    </row>
    <row r="133" s="1" customFormat="1" ht="16.5" customHeight="1">
      <c r="B133" s="38"/>
      <c r="C133" s="242" t="s">
        <v>201</v>
      </c>
      <c r="D133" s="242" t="s">
        <v>170</v>
      </c>
      <c r="E133" s="243" t="s">
        <v>202</v>
      </c>
      <c r="F133" s="244" t="s">
        <v>203</v>
      </c>
      <c r="G133" s="245" t="s">
        <v>204</v>
      </c>
      <c r="H133" s="246">
        <v>0.75</v>
      </c>
      <c r="I133" s="247"/>
      <c r="J133" s="248">
        <f>ROUND(I133*H133,2)</f>
        <v>0</v>
      </c>
      <c r="K133" s="244" t="s">
        <v>141</v>
      </c>
      <c r="L133" s="249"/>
      <c r="M133" s="250" t="s">
        <v>19</v>
      </c>
      <c r="N133" s="251" t="s">
        <v>44</v>
      </c>
      <c r="O133" s="83"/>
      <c r="P133" s="213">
        <f>O133*H133</f>
        <v>0</v>
      </c>
      <c r="Q133" s="213">
        <v>0.001</v>
      </c>
      <c r="R133" s="213">
        <f>Q133*H133</f>
        <v>0.00075000000000000002</v>
      </c>
      <c r="S133" s="213">
        <v>0</v>
      </c>
      <c r="T133" s="214">
        <f>S133*H133</f>
        <v>0</v>
      </c>
      <c r="AR133" s="215" t="s">
        <v>174</v>
      </c>
      <c r="AT133" s="215" t="s">
        <v>170</v>
      </c>
      <c r="AU133" s="215" t="s">
        <v>134</v>
      </c>
      <c r="AY133" s="17" t="s">
        <v>126</v>
      </c>
      <c r="BE133" s="216">
        <f>IF(N133="základní",J133,0)</f>
        <v>0</v>
      </c>
      <c r="BF133" s="216">
        <f>IF(N133="snížená",J133,0)</f>
        <v>0</v>
      </c>
      <c r="BG133" s="216">
        <f>IF(N133="zákl. přenesená",J133,0)</f>
        <v>0</v>
      </c>
      <c r="BH133" s="216">
        <f>IF(N133="sníž. přenesená",J133,0)</f>
        <v>0</v>
      </c>
      <c r="BI133" s="216">
        <f>IF(N133="nulová",J133,0)</f>
        <v>0</v>
      </c>
      <c r="BJ133" s="17" t="s">
        <v>134</v>
      </c>
      <c r="BK133" s="216">
        <f>ROUND(I133*H133,2)</f>
        <v>0</v>
      </c>
      <c r="BL133" s="17" t="s">
        <v>133</v>
      </c>
      <c r="BM133" s="215" t="s">
        <v>205</v>
      </c>
    </row>
    <row r="134" s="12" customFormat="1">
      <c r="B134" s="220"/>
      <c r="C134" s="221"/>
      <c r="D134" s="217" t="s">
        <v>144</v>
      </c>
      <c r="E134" s="221"/>
      <c r="F134" s="223" t="s">
        <v>206</v>
      </c>
      <c r="G134" s="221"/>
      <c r="H134" s="224">
        <v>0.75</v>
      </c>
      <c r="I134" s="225"/>
      <c r="J134" s="221"/>
      <c r="K134" s="221"/>
      <c r="L134" s="226"/>
      <c r="M134" s="227"/>
      <c r="N134" s="228"/>
      <c r="O134" s="228"/>
      <c r="P134" s="228"/>
      <c r="Q134" s="228"/>
      <c r="R134" s="228"/>
      <c r="S134" s="228"/>
      <c r="T134" s="229"/>
      <c r="AT134" s="230" t="s">
        <v>144</v>
      </c>
      <c r="AU134" s="230" t="s">
        <v>134</v>
      </c>
      <c r="AV134" s="12" t="s">
        <v>134</v>
      </c>
      <c r="AW134" s="12" t="s">
        <v>4</v>
      </c>
      <c r="AX134" s="12" t="s">
        <v>77</v>
      </c>
      <c r="AY134" s="230" t="s">
        <v>126</v>
      </c>
    </row>
    <row r="135" s="11" customFormat="1" ht="22.8" customHeight="1">
      <c r="B135" s="188"/>
      <c r="C135" s="189"/>
      <c r="D135" s="190" t="s">
        <v>71</v>
      </c>
      <c r="E135" s="202" t="s">
        <v>150</v>
      </c>
      <c r="F135" s="202" t="s">
        <v>207</v>
      </c>
      <c r="G135" s="189"/>
      <c r="H135" s="189"/>
      <c r="I135" s="192"/>
      <c r="J135" s="203">
        <f>BK135</f>
        <v>0</v>
      </c>
      <c r="K135" s="189"/>
      <c r="L135" s="194"/>
      <c r="M135" s="195"/>
      <c r="N135" s="196"/>
      <c r="O135" s="196"/>
      <c r="P135" s="197">
        <f>P136</f>
        <v>0</v>
      </c>
      <c r="Q135" s="196"/>
      <c r="R135" s="197">
        <f>R136</f>
        <v>0.25795000000000001</v>
      </c>
      <c r="S135" s="196"/>
      <c r="T135" s="198">
        <f>T136</f>
        <v>0</v>
      </c>
      <c r="AR135" s="199" t="s">
        <v>77</v>
      </c>
      <c r="AT135" s="200" t="s">
        <v>71</v>
      </c>
      <c r="AU135" s="200" t="s">
        <v>77</v>
      </c>
      <c r="AY135" s="199" t="s">
        <v>126</v>
      </c>
      <c r="BK135" s="201">
        <f>BK136</f>
        <v>0</v>
      </c>
    </row>
    <row r="136" s="1" customFormat="1" ht="24" customHeight="1">
      <c r="B136" s="38"/>
      <c r="C136" s="204" t="s">
        <v>208</v>
      </c>
      <c r="D136" s="204" t="s">
        <v>128</v>
      </c>
      <c r="E136" s="205" t="s">
        <v>209</v>
      </c>
      <c r="F136" s="206" t="s">
        <v>210</v>
      </c>
      <c r="G136" s="207" t="s">
        <v>211</v>
      </c>
      <c r="H136" s="208">
        <v>1</v>
      </c>
      <c r="I136" s="209"/>
      <c r="J136" s="210">
        <f>ROUND(I136*H136,2)</f>
        <v>0</v>
      </c>
      <c r="K136" s="206" t="s">
        <v>212</v>
      </c>
      <c r="L136" s="43"/>
      <c r="M136" s="211" t="s">
        <v>19</v>
      </c>
      <c r="N136" s="212" t="s">
        <v>44</v>
      </c>
      <c r="O136" s="83"/>
      <c r="P136" s="213">
        <f>O136*H136</f>
        <v>0</v>
      </c>
      <c r="Q136" s="213">
        <v>0.25795000000000001</v>
      </c>
      <c r="R136" s="213">
        <f>Q136*H136</f>
        <v>0.25795000000000001</v>
      </c>
      <c r="S136" s="213">
        <v>0</v>
      </c>
      <c r="T136" s="214">
        <f>S136*H136</f>
        <v>0</v>
      </c>
      <c r="AR136" s="215" t="s">
        <v>133</v>
      </c>
      <c r="AT136" s="215" t="s">
        <v>128</v>
      </c>
      <c r="AU136" s="215" t="s">
        <v>134</v>
      </c>
      <c r="AY136" s="17" t="s">
        <v>126</v>
      </c>
      <c r="BE136" s="216">
        <f>IF(N136="základní",J136,0)</f>
        <v>0</v>
      </c>
      <c r="BF136" s="216">
        <f>IF(N136="snížená",J136,0)</f>
        <v>0</v>
      </c>
      <c r="BG136" s="216">
        <f>IF(N136="zákl. přenesená",J136,0)</f>
        <v>0</v>
      </c>
      <c r="BH136" s="216">
        <f>IF(N136="sníž. přenesená",J136,0)</f>
        <v>0</v>
      </c>
      <c r="BI136" s="216">
        <f>IF(N136="nulová",J136,0)</f>
        <v>0</v>
      </c>
      <c r="BJ136" s="17" t="s">
        <v>134</v>
      </c>
      <c r="BK136" s="216">
        <f>ROUND(I136*H136,2)</f>
        <v>0</v>
      </c>
      <c r="BL136" s="17" t="s">
        <v>133</v>
      </c>
      <c r="BM136" s="215" t="s">
        <v>213</v>
      </c>
    </row>
    <row r="137" s="11" customFormat="1" ht="22.8" customHeight="1">
      <c r="B137" s="188"/>
      <c r="C137" s="189"/>
      <c r="D137" s="190" t="s">
        <v>71</v>
      </c>
      <c r="E137" s="202" t="s">
        <v>133</v>
      </c>
      <c r="F137" s="202" t="s">
        <v>214</v>
      </c>
      <c r="G137" s="189"/>
      <c r="H137" s="189"/>
      <c r="I137" s="192"/>
      <c r="J137" s="203">
        <f>BK137</f>
        <v>0</v>
      </c>
      <c r="K137" s="189"/>
      <c r="L137" s="194"/>
      <c r="M137" s="195"/>
      <c r="N137" s="196"/>
      <c r="O137" s="196"/>
      <c r="P137" s="197">
        <f>SUM(P138:P144)</f>
        <v>0</v>
      </c>
      <c r="Q137" s="196"/>
      <c r="R137" s="197">
        <f>SUM(R138:R144)</f>
        <v>5.827500800000001</v>
      </c>
      <c r="S137" s="196"/>
      <c r="T137" s="198">
        <f>SUM(T138:T144)</f>
        <v>0</v>
      </c>
      <c r="AR137" s="199" t="s">
        <v>77</v>
      </c>
      <c r="AT137" s="200" t="s">
        <v>71</v>
      </c>
      <c r="AU137" s="200" t="s">
        <v>77</v>
      </c>
      <c r="AY137" s="199" t="s">
        <v>126</v>
      </c>
      <c r="BK137" s="201">
        <f>SUM(BK138:BK144)</f>
        <v>0</v>
      </c>
    </row>
    <row r="138" s="1" customFormat="1" ht="24" customHeight="1">
      <c r="B138" s="38"/>
      <c r="C138" s="204" t="s">
        <v>8</v>
      </c>
      <c r="D138" s="204" t="s">
        <v>128</v>
      </c>
      <c r="E138" s="205" t="s">
        <v>215</v>
      </c>
      <c r="F138" s="206" t="s">
        <v>216</v>
      </c>
      <c r="G138" s="207" t="s">
        <v>131</v>
      </c>
      <c r="H138" s="208">
        <v>35.990000000000002</v>
      </c>
      <c r="I138" s="209"/>
      <c r="J138" s="210">
        <f>ROUND(I138*H138,2)</f>
        <v>0</v>
      </c>
      <c r="K138" s="206" t="s">
        <v>141</v>
      </c>
      <c r="L138" s="43"/>
      <c r="M138" s="211" t="s">
        <v>19</v>
      </c>
      <c r="N138" s="212" t="s">
        <v>44</v>
      </c>
      <c r="O138" s="83"/>
      <c r="P138" s="213">
        <f>O138*H138</f>
        <v>0</v>
      </c>
      <c r="Q138" s="213">
        <v>0.16192000000000001</v>
      </c>
      <c r="R138" s="213">
        <f>Q138*H138</f>
        <v>5.827500800000001</v>
      </c>
      <c r="S138" s="213">
        <v>0</v>
      </c>
      <c r="T138" s="214">
        <f>S138*H138</f>
        <v>0</v>
      </c>
      <c r="AR138" s="215" t="s">
        <v>133</v>
      </c>
      <c r="AT138" s="215" t="s">
        <v>128</v>
      </c>
      <c r="AU138" s="215" t="s">
        <v>134</v>
      </c>
      <c r="AY138" s="17" t="s">
        <v>126</v>
      </c>
      <c r="BE138" s="216">
        <f>IF(N138="základní",J138,0)</f>
        <v>0</v>
      </c>
      <c r="BF138" s="216">
        <f>IF(N138="snížená",J138,0)</f>
        <v>0</v>
      </c>
      <c r="BG138" s="216">
        <f>IF(N138="zákl. přenesená",J138,0)</f>
        <v>0</v>
      </c>
      <c r="BH138" s="216">
        <f>IF(N138="sníž. přenesená",J138,0)</f>
        <v>0</v>
      </c>
      <c r="BI138" s="216">
        <f>IF(N138="nulová",J138,0)</f>
        <v>0</v>
      </c>
      <c r="BJ138" s="17" t="s">
        <v>134</v>
      </c>
      <c r="BK138" s="216">
        <f>ROUND(I138*H138,2)</f>
        <v>0</v>
      </c>
      <c r="BL138" s="17" t="s">
        <v>133</v>
      </c>
      <c r="BM138" s="215" t="s">
        <v>217</v>
      </c>
    </row>
    <row r="139" s="1" customFormat="1">
      <c r="B139" s="38"/>
      <c r="C139" s="39"/>
      <c r="D139" s="217" t="s">
        <v>136</v>
      </c>
      <c r="E139" s="39"/>
      <c r="F139" s="218" t="s">
        <v>218</v>
      </c>
      <c r="G139" s="39"/>
      <c r="H139" s="39"/>
      <c r="I139" s="129"/>
      <c r="J139" s="39"/>
      <c r="K139" s="39"/>
      <c r="L139" s="43"/>
      <c r="M139" s="219"/>
      <c r="N139" s="83"/>
      <c r="O139" s="83"/>
      <c r="P139" s="83"/>
      <c r="Q139" s="83"/>
      <c r="R139" s="83"/>
      <c r="S139" s="83"/>
      <c r="T139" s="84"/>
      <c r="AT139" s="17" t="s">
        <v>136</v>
      </c>
      <c r="AU139" s="17" t="s">
        <v>134</v>
      </c>
    </row>
    <row r="140" s="12" customFormat="1">
      <c r="B140" s="220"/>
      <c r="C140" s="221"/>
      <c r="D140" s="217" t="s">
        <v>144</v>
      </c>
      <c r="E140" s="222" t="s">
        <v>19</v>
      </c>
      <c r="F140" s="223" t="s">
        <v>219</v>
      </c>
      <c r="G140" s="221"/>
      <c r="H140" s="224">
        <v>5.0999999999999996</v>
      </c>
      <c r="I140" s="225"/>
      <c r="J140" s="221"/>
      <c r="K140" s="221"/>
      <c r="L140" s="226"/>
      <c r="M140" s="227"/>
      <c r="N140" s="228"/>
      <c r="O140" s="228"/>
      <c r="P140" s="228"/>
      <c r="Q140" s="228"/>
      <c r="R140" s="228"/>
      <c r="S140" s="228"/>
      <c r="T140" s="229"/>
      <c r="AT140" s="230" t="s">
        <v>144</v>
      </c>
      <c r="AU140" s="230" t="s">
        <v>134</v>
      </c>
      <c r="AV140" s="12" t="s">
        <v>134</v>
      </c>
      <c r="AW140" s="12" t="s">
        <v>33</v>
      </c>
      <c r="AX140" s="12" t="s">
        <v>72</v>
      </c>
      <c r="AY140" s="230" t="s">
        <v>126</v>
      </c>
    </row>
    <row r="141" s="12" customFormat="1">
      <c r="B141" s="220"/>
      <c r="C141" s="221"/>
      <c r="D141" s="217" t="s">
        <v>144</v>
      </c>
      <c r="E141" s="222" t="s">
        <v>19</v>
      </c>
      <c r="F141" s="223" t="s">
        <v>220</v>
      </c>
      <c r="G141" s="221"/>
      <c r="H141" s="224">
        <v>11.1</v>
      </c>
      <c r="I141" s="225"/>
      <c r="J141" s="221"/>
      <c r="K141" s="221"/>
      <c r="L141" s="226"/>
      <c r="M141" s="227"/>
      <c r="N141" s="228"/>
      <c r="O141" s="228"/>
      <c r="P141" s="228"/>
      <c r="Q141" s="228"/>
      <c r="R141" s="228"/>
      <c r="S141" s="228"/>
      <c r="T141" s="229"/>
      <c r="AT141" s="230" t="s">
        <v>144</v>
      </c>
      <c r="AU141" s="230" t="s">
        <v>134</v>
      </c>
      <c r="AV141" s="12" t="s">
        <v>134</v>
      </c>
      <c r="AW141" s="12" t="s">
        <v>33</v>
      </c>
      <c r="AX141" s="12" t="s">
        <v>72</v>
      </c>
      <c r="AY141" s="230" t="s">
        <v>126</v>
      </c>
    </row>
    <row r="142" s="12" customFormat="1">
      <c r="B142" s="220"/>
      <c r="C142" s="221"/>
      <c r="D142" s="217" t="s">
        <v>144</v>
      </c>
      <c r="E142" s="222" t="s">
        <v>19</v>
      </c>
      <c r="F142" s="223" t="s">
        <v>221</v>
      </c>
      <c r="G142" s="221"/>
      <c r="H142" s="224">
        <v>6.8300000000000001</v>
      </c>
      <c r="I142" s="225"/>
      <c r="J142" s="221"/>
      <c r="K142" s="221"/>
      <c r="L142" s="226"/>
      <c r="M142" s="227"/>
      <c r="N142" s="228"/>
      <c r="O142" s="228"/>
      <c r="P142" s="228"/>
      <c r="Q142" s="228"/>
      <c r="R142" s="228"/>
      <c r="S142" s="228"/>
      <c r="T142" s="229"/>
      <c r="AT142" s="230" t="s">
        <v>144</v>
      </c>
      <c r="AU142" s="230" t="s">
        <v>134</v>
      </c>
      <c r="AV142" s="12" t="s">
        <v>134</v>
      </c>
      <c r="AW142" s="12" t="s">
        <v>33</v>
      </c>
      <c r="AX142" s="12" t="s">
        <v>72</v>
      </c>
      <c r="AY142" s="230" t="s">
        <v>126</v>
      </c>
    </row>
    <row r="143" s="12" customFormat="1">
      <c r="B143" s="220"/>
      <c r="C143" s="221"/>
      <c r="D143" s="217" t="s">
        <v>144</v>
      </c>
      <c r="E143" s="222" t="s">
        <v>19</v>
      </c>
      <c r="F143" s="223" t="s">
        <v>222</v>
      </c>
      <c r="G143" s="221"/>
      <c r="H143" s="224">
        <v>12.960000000000001</v>
      </c>
      <c r="I143" s="225"/>
      <c r="J143" s="221"/>
      <c r="K143" s="221"/>
      <c r="L143" s="226"/>
      <c r="M143" s="227"/>
      <c r="N143" s="228"/>
      <c r="O143" s="228"/>
      <c r="P143" s="228"/>
      <c r="Q143" s="228"/>
      <c r="R143" s="228"/>
      <c r="S143" s="228"/>
      <c r="T143" s="229"/>
      <c r="AT143" s="230" t="s">
        <v>144</v>
      </c>
      <c r="AU143" s="230" t="s">
        <v>134</v>
      </c>
      <c r="AV143" s="12" t="s">
        <v>134</v>
      </c>
      <c r="AW143" s="12" t="s">
        <v>33</v>
      </c>
      <c r="AX143" s="12" t="s">
        <v>72</v>
      </c>
      <c r="AY143" s="230" t="s">
        <v>126</v>
      </c>
    </row>
    <row r="144" s="13" customFormat="1">
      <c r="B144" s="231"/>
      <c r="C144" s="232"/>
      <c r="D144" s="217" t="s">
        <v>144</v>
      </c>
      <c r="E144" s="233" t="s">
        <v>19</v>
      </c>
      <c r="F144" s="234" t="s">
        <v>149</v>
      </c>
      <c r="G144" s="232"/>
      <c r="H144" s="235">
        <v>35.990000000000002</v>
      </c>
      <c r="I144" s="236"/>
      <c r="J144" s="232"/>
      <c r="K144" s="232"/>
      <c r="L144" s="237"/>
      <c r="M144" s="238"/>
      <c r="N144" s="239"/>
      <c r="O144" s="239"/>
      <c r="P144" s="239"/>
      <c r="Q144" s="239"/>
      <c r="R144" s="239"/>
      <c r="S144" s="239"/>
      <c r="T144" s="240"/>
      <c r="AT144" s="241" t="s">
        <v>144</v>
      </c>
      <c r="AU144" s="241" t="s">
        <v>134</v>
      </c>
      <c r="AV144" s="13" t="s">
        <v>133</v>
      </c>
      <c r="AW144" s="13" t="s">
        <v>33</v>
      </c>
      <c r="AX144" s="13" t="s">
        <v>77</v>
      </c>
      <c r="AY144" s="241" t="s">
        <v>126</v>
      </c>
    </row>
    <row r="145" s="11" customFormat="1" ht="22.8" customHeight="1">
      <c r="B145" s="188"/>
      <c r="C145" s="189"/>
      <c r="D145" s="190" t="s">
        <v>71</v>
      </c>
      <c r="E145" s="202" t="s">
        <v>164</v>
      </c>
      <c r="F145" s="202" t="s">
        <v>223</v>
      </c>
      <c r="G145" s="189"/>
      <c r="H145" s="189"/>
      <c r="I145" s="192"/>
      <c r="J145" s="203">
        <f>BK145</f>
        <v>0</v>
      </c>
      <c r="K145" s="189"/>
      <c r="L145" s="194"/>
      <c r="M145" s="195"/>
      <c r="N145" s="196"/>
      <c r="O145" s="196"/>
      <c r="P145" s="197">
        <f>SUM(P146:P340)</f>
        <v>0</v>
      </c>
      <c r="Q145" s="196"/>
      <c r="R145" s="197">
        <f>SUM(R146:R340)</f>
        <v>44.738599069999999</v>
      </c>
      <c r="S145" s="196"/>
      <c r="T145" s="198">
        <f>SUM(T146:T340)</f>
        <v>0</v>
      </c>
      <c r="AR145" s="199" t="s">
        <v>77</v>
      </c>
      <c r="AT145" s="200" t="s">
        <v>71</v>
      </c>
      <c r="AU145" s="200" t="s">
        <v>77</v>
      </c>
      <c r="AY145" s="199" t="s">
        <v>126</v>
      </c>
      <c r="BK145" s="201">
        <f>SUM(BK146:BK340)</f>
        <v>0</v>
      </c>
    </row>
    <row r="146" s="1" customFormat="1" ht="24" customHeight="1">
      <c r="B146" s="38"/>
      <c r="C146" s="204" t="s">
        <v>224</v>
      </c>
      <c r="D146" s="204" t="s">
        <v>128</v>
      </c>
      <c r="E146" s="205" t="s">
        <v>225</v>
      </c>
      <c r="F146" s="206" t="s">
        <v>226</v>
      </c>
      <c r="G146" s="207" t="s">
        <v>131</v>
      </c>
      <c r="H146" s="208">
        <v>48.689</v>
      </c>
      <c r="I146" s="209"/>
      <c r="J146" s="210">
        <f>ROUND(I146*H146,2)</f>
        <v>0</v>
      </c>
      <c r="K146" s="206" t="s">
        <v>141</v>
      </c>
      <c r="L146" s="43"/>
      <c r="M146" s="211" t="s">
        <v>19</v>
      </c>
      <c r="N146" s="212" t="s">
        <v>44</v>
      </c>
      <c r="O146" s="83"/>
      <c r="P146" s="213">
        <f>O146*H146</f>
        <v>0</v>
      </c>
      <c r="Q146" s="213">
        <v>0.0083800000000000003</v>
      </c>
      <c r="R146" s="213">
        <f>Q146*H146</f>
        <v>0.40801382000000003</v>
      </c>
      <c r="S146" s="213">
        <v>0</v>
      </c>
      <c r="T146" s="214">
        <f>S146*H146</f>
        <v>0</v>
      </c>
      <c r="AR146" s="215" t="s">
        <v>133</v>
      </c>
      <c r="AT146" s="215" t="s">
        <v>128</v>
      </c>
      <c r="AU146" s="215" t="s">
        <v>134</v>
      </c>
      <c r="AY146" s="17" t="s">
        <v>126</v>
      </c>
      <c r="BE146" s="216">
        <f>IF(N146="základní",J146,0)</f>
        <v>0</v>
      </c>
      <c r="BF146" s="216">
        <f>IF(N146="snížená",J146,0)</f>
        <v>0</v>
      </c>
      <c r="BG146" s="216">
        <f>IF(N146="zákl. přenesená",J146,0)</f>
        <v>0</v>
      </c>
      <c r="BH146" s="216">
        <f>IF(N146="sníž. přenesená",J146,0)</f>
        <v>0</v>
      </c>
      <c r="BI146" s="216">
        <f>IF(N146="nulová",J146,0)</f>
        <v>0</v>
      </c>
      <c r="BJ146" s="17" t="s">
        <v>134</v>
      </c>
      <c r="BK146" s="216">
        <f>ROUND(I146*H146,2)</f>
        <v>0</v>
      </c>
      <c r="BL146" s="17" t="s">
        <v>133</v>
      </c>
      <c r="BM146" s="215" t="s">
        <v>227</v>
      </c>
    </row>
    <row r="147" s="1" customFormat="1">
      <c r="B147" s="38"/>
      <c r="C147" s="39"/>
      <c r="D147" s="217" t="s">
        <v>136</v>
      </c>
      <c r="E147" s="39"/>
      <c r="F147" s="218" t="s">
        <v>228</v>
      </c>
      <c r="G147" s="39"/>
      <c r="H147" s="39"/>
      <c r="I147" s="129"/>
      <c r="J147" s="39"/>
      <c r="K147" s="39"/>
      <c r="L147" s="43"/>
      <c r="M147" s="219"/>
      <c r="N147" s="83"/>
      <c r="O147" s="83"/>
      <c r="P147" s="83"/>
      <c r="Q147" s="83"/>
      <c r="R147" s="83"/>
      <c r="S147" s="83"/>
      <c r="T147" s="84"/>
      <c r="AT147" s="17" t="s">
        <v>136</v>
      </c>
      <c r="AU147" s="17" t="s">
        <v>134</v>
      </c>
    </row>
    <row r="148" s="12" customFormat="1">
      <c r="B148" s="220"/>
      <c r="C148" s="221"/>
      <c r="D148" s="217" t="s">
        <v>144</v>
      </c>
      <c r="E148" s="222" t="s">
        <v>19</v>
      </c>
      <c r="F148" s="223" t="s">
        <v>229</v>
      </c>
      <c r="G148" s="221"/>
      <c r="H148" s="224">
        <v>16.728000000000002</v>
      </c>
      <c r="I148" s="225"/>
      <c r="J148" s="221"/>
      <c r="K148" s="221"/>
      <c r="L148" s="226"/>
      <c r="M148" s="227"/>
      <c r="N148" s="228"/>
      <c r="O148" s="228"/>
      <c r="P148" s="228"/>
      <c r="Q148" s="228"/>
      <c r="R148" s="228"/>
      <c r="S148" s="228"/>
      <c r="T148" s="229"/>
      <c r="AT148" s="230" t="s">
        <v>144</v>
      </c>
      <c r="AU148" s="230" t="s">
        <v>134</v>
      </c>
      <c r="AV148" s="12" t="s">
        <v>134</v>
      </c>
      <c r="AW148" s="12" t="s">
        <v>33</v>
      </c>
      <c r="AX148" s="12" t="s">
        <v>72</v>
      </c>
      <c r="AY148" s="230" t="s">
        <v>126</v>
      </c>
    </row>
    <row r="149" s="12" customFormat="1">
      <c r="B149" s="220"/>
      <c r="C149" s="221"/>
      <c r="D149" s="217" t="s">
        <v>144</v>
      </c>
      <c r="E149" s="222" t="s">
        <v>19</v>
      </c>
      <c r="F149" s="223" t="s">
        <v>230</v>
      </c>
      <c r="G149" s="221"/>
      <c r="H149" s="224">
        <v>31.960999999999999</v>
      </c>
      <c r="I149" s="225"/>
      <c r="J149" s="221"/>
      <c r="K149" s="221"/>
      <c r="L149" s="226"/>
      <c r="M149" s="227"/>
      <c r="N149" s="228"/>
      <c r="O149" s="228"/>
      <c r="P149" s="228"/>
      <c r="Q149" s="228"/>
      <c r="R149" s="228"/>
      <c r="S149" s="228"/>
      <c r="T149" s="229"/>
      <c r="AT149" s="230" t="s">
        <v>144</v>
      </c>
      <c r="AU149" s="230" t="s">
        <v>134</v>
      </c>
      <c r="AV149" s="12" t="s">
        <v>134</v>
      </c>
      <c r="AW149" s="12" t="s">
        <v>33</v>
      </c>
      <c r="AX149" s="12" t="s">
        <v>72</v>
      </c>
      <c r="AY149" s="230" t="s">
        <v>126</v>
      </c>
    </row>
    <row r="150" s="13" customFormat="1">
      <c r="B150" s="231"/>
      <c r="C150" s="232"/>
      <c r="D150" s="217" t="s">
        <v>144</v>
      </c>
      <c r="E150" s="233" t="s">
        <v>19</v>
      </c>
      <c r="F150" s="234" t="s">
        <v>231</v>
      </c>
      <c r="G150" s="232"/>
      <c r="H150" s="235">
        <v>48.689</v>
      </c>
      <c r="I150" s="236"/>
      <c r="J150" s="232"/>
      <c r="K150" s="232"/>
      <c r="L150" s="237"/>
      <c r="M150" s="238"/>
      <c r="N150" s="239"/>
      <c r="O150" s="239"/>
      <c r="P150" s="239"/>
      <c r="Q150" s="239"/>
      <c r="R150" s="239"/>
      <c r="S150" s="239"/>
      <c r="T150" s="240"/>
      <c r="AT150" s="241" t="s">
        <v>144</v>
      </c>
      <c r="AU150" s="241" t="s">
        <v>134</v>
      </c>
      <c r="AV150" s="13" t="s">
        <v>133</v>
      </c>
      <c r="AW150" s="13" t="s">
        <v>33</v>
      </c>
      <c r="AX150" s="13" t="s">
        <v>77</v>
      </c>
      <c r="AY150" s="241" t="s">
        <v>126</v>
      </c>
    </row>
    <row r="151" s="1" customFormat="1" ht="36" customHeight="1">
      <c r="B151" s="38"/>
      <c r="C151" s="242" t="s">
        <v>232</v>
      </c>
      <c r="D151" s="242" t="s">
        <v>170</v>
      </c>
      <c r="E151" s="243" t="s">
        <v>233</v>
      </c>
      <c r="F151" s="244" t="s">
        <v>234</v>
      </c>
      <c r="G151" s="245" t="s">
        <v>131</v>
      </c>
      <c r="H151" s="246">
        <v>53.558</v>
      </c>
      <c r="I151" s="247"/>
      <c r="J151" s="248">
        <f>ROUND(I151*H151,2)</f>
        <v>0</v>
      </c>
      <c r="K151" s="244" t="s">
        <v>212</v>
      </c>
      <c r="L151" s="249"/>
      <c r="M151" s="250" t="s">
        <v>19</v>
      </c>
      <c r="N151" s="251" t="s">
        <v>44</v>
      </c>
      <c r="O151" s="83"/>
      <c r="P151" s="213">
        <f>O151*H151</f>
        <v>0</v>
      </c>
      <c r="Q151" s="213">
        <v>0.0030000000000000001</v>
      </c>
      <c r="R151" s="213">
        <f>Q151*H151</f>
        <v>0.16067400000000001</v>
      </c>
      <c r="S151" s="213">
        <v>0</v>
      </c>
      <c r="T151" s="214">
        <f>S151*H151</f>
        <v>0</v>
      </c>
      <c r="AR151" s="215" t="s">
        <v>174</v>
      </c>
      <c r="AT151" s="215" t="s">
        <v>170</v>
      </c>
      <c r="AU151" s="215" t="s">
        <v>134</v>
      </c>
      <c r="AY151" s="17" t="s">
        <v>126</v>
      </c>
      <c r="BE151" s="216">
        <f>IF(N151="základní",J151,0)</f>
        <v>0</v>
      </c>
      <c r="BF151" s="216">
        <f>IF(N151="snížená",J151,0)</f>
        <v>0</v>
      </c>
      <c r="BG151" s="216">
        <f>IF(N151="zákl. přenesená",J151,0)</f>
        <v>0</v>
      </c>
      <c r="BH151" s="216">
        <f>IF(N151="sníž. přenesená",J151,0)</f>
        <v>0</v>
      </c>
      <c r="BI151" s="216">
        <f>IF(N151="nulová",J151,0)</f>
        <v>0</v>
      </c>
      <c r="BJ151" s="17" t="s">
        <v>134</v>
      </c>
      <c r="BK151" s="216">
        <f>ROUND(I151*H151,2)</f>
        <v>0</v>
      </c>
      <c r="BL151" s="17" t="s">
        <v>133</v>
      </c>
      <c r="BM151" s="215" t="s">
        <v>235</v>
      </c>
    </row>
    <row r="152" s="12" customFormat="1">
      <c r="B152" s="220"/>
      <c r="C152" s="221"/>
      <c r="D152" s="217" t="s">
        <v>144</v>
      </c>
      <c r="E152" s="221"/>
      <c r="F152" s="223" t="s">
        <v>236</v>
      </c>
      <c r="G152" s="221"/>
      <c r="H152" s="224">
        <v>53.558</v>
      </c>
      <c r="I152" s="225"/>
      <c r="J152" s="221"/>
      <c r="K152" s="221"/>
      <c r="L152" s="226"/>
      <c r="M152" s="227"/>
      <c r="N152" s="228"/>
      <c r="O152" s="228"/>
      <c r="P152" s="228"/>
      <c r="Q152" s="228"/>
      <c r="R152" s="228"/>
      <c r="S152" s="228"/>
      <c r="T152" s="229"/>
      <c r="AT152" s="230" t="s">
        <v>144</v>
      </c>
      <c r="AU152" s="230" t="s">
        <v>134</v>
      </c>
      <c r="AV152" s="12" t="s">
        <v>134</v>
      </c>
      <c r="AW152" s="12" t="s">
        <v>4</v>
      </c>
      <c r="AX152" s="12" t="s">
        <v>77</v>
      </c>
      <c r="AY152" s="230" t="s">
        <v>126</v>
      </c>
    </row>
    <row r="153" s="1" customFormat="1" ht="24" customHeight="1">
      <c r="B153" s="38"/>
      <c r="C153" s="204" t="s">
        <v>237</v>
      </c>
      <c r="D153" s="204" t="s">
        <v>128</v>
      </c>
      <c r="E153" s="205" t="s">
        <v>238</v>
      </c>
      <c r="F153" s="206" t="s">
        <v>239</v>
      </c>
      <c r="G153" s="207" t="s">
        <v>131</v>
      </c>
      <c r="H153" s="208">
        <v>19.34</v>
      </c>
      <c r="I153" s="209"/>
      <c r="J153" s="210">
        <f>ROUND(I153*H153,2)</f>
        <v>0</v>
      </c>
      <c r="K153" s="206" t="s">
        <v>141</v>
      </c>
      <c r="L153" s="43"/>
      <c r="M153" s="211" t="s">
        <v>19</v>
      </c>
      <c r="N153" s="212" t="s">
        <v>44</v>
      </c>
      <c r="O153" s="83"/>
      <c r="P153" s="213">
        <f>O153*H153</f>
        <v>0</v>
      </c>
      <c r="Q153" s="213">
        <v>0.0086499999999999997</v>
      </c>
      <c r="R153" s="213">
        <f>Q153*H153</f>
        <v>0.167291</v>
      </c>
      <c r="S153" s="213">
        <v>0</v>
      </c>
      <c r="T153" s="214">
        <f>S153*H153</f>
        <v>0</v>
      </c>
      <c r="AR153" s="215" t="s">
        <v>133</v>
      </c>
      <c r="AT153" s="215" t="s">
        <v>128</v>
      </c>
      <c r="AU153" s="215" t="s">
        <v>134</v>
      </c>
      <c r="AY153" s="17" t="s">
        <v>126</v>
      </c>
      <c r="BE153" s="216">
        <f>IF(N153="základní",J153,0)</f>
        <v>0</v>
      </c>
      <c r="BF153" s="216">
        <f>IF(N153="snížená",J153,0)</f>
        <v>0</v>
      </c>
      <c r="BG153" s="216">
        <f>IF(N153="zákl. přenesená",J153,0)</f>
        <v>0</v>
      </c>
      <c r="BH153" s="216">
        <f>IF(N153="sníž. přenesená",J153,0)</f>
        <v>0</v>
      </c>
      <c r="BI153" s="216">
        <f>IF(N153="nulová",J153,0)</f>
        <v>0</v>
      </c>
      <c r="BJ153" s="17" t="s">
        <v>134</v>
      </c>
      <c r="BK153" s="216">
        <f>ROUND(I153*H153,2)</f>
        <v>0</v>
      </c>
      <c r="BL153" s="17" t="s">
        <v>133</v>
      </c>
      <c r="BM153" s="215" t="s">
        <v>240</v>
      </c>
    </row>
    <row r="154" s="1" customFormat="1">
      <c r="B154" s="38"/>
      <c r="C154" s="39"/>
      <c r="D154" s="217" t="s">
        <v>136</v>
      </c>
      <c r="E154" s="39"/>
      <c r="F154" s="218" t="s">
        <v>228</v>
      </c>
      <c r="G154" s="39"/>
      <c r="H154" s="39"/>
      <c r="I154" s="129"/>
      <c r="J154" s="39"/>
      <c r="K154" s="39"/>
      <c r="L154" s="43"/>
      <c r="M154" s="219"/>
      <c r="N154" s="83"/>
      <c r="O154" s="83"/>
      <c r="P154" s="83"/>
      <c r="Q154" s="83"/>
      <c r="R154" s="83"/>
      <c r="S154" s="83"/>
      <c r="T154" s="84"/>
      <c r="AT154" s="17" t="s">
        <v>136</v>
      </c>
      <c r="AU154" s="17" t="s">
        <v>134</v>
      </c>
    </row>
    <row r="155" s="1" customFormat="1" ht="36" customHeight="1">
      <c r="B155" s="38"/>
      <c r="C155" s="242" t="s">
        <v>241</v>
      </c>
      <c r="D155" s="242" t="s">
        <v>170</v>
      </c>
      <c r="E155" s="243" t="s">
        <v>242</v>
      </c>
      <c r="F155" s="244" t="s">
        <v>243</v>
      </c>
      <c r="G155" s="245" t="s">
        <v>131</v>
      </c>
      <c r="H155" s="246">
        <v>19.727</v>
      </c>
      <c r="I155" s="247"/>
      <c r="J155" s="248">
        <f>ROUND(I155*H155,2)</f>
        <v>0</v>
      </c>
      <c r="K155" s="244" t="s">
        <v>212</v>
      </c>
      <c r="L155" s="249"/>
      <c r="M155" s="250" t="s">
        <v>19</v>
      </c>
      <c r="N155" s="251" t="s">
        <v>44</v>
      </c>
      <c r="O155" s="83"/>
      <c r="P155" s="213">
        <f>O155*H155</f>
        <v>0</v>
      </c>
      <c r="Q155" s="213">
        <v>0.0054999999999999997</v>
      </c>
      <c r="R155" s="213">
        <f>Q155*H155</f>
        <v>0.1084985</v>
      </c>
      <c r="S155" s="213">
        <v>0</v>
      </c>
      <c r="T155" s="214">
        <f>S155*H155</f>
        <v>0</v>
      </c>
      <c r="AR155" s="215" t="s">
        <v>174</v>
      </c>
      <c r="AT155" s="215" t="s">
        <v>170</v>
      </c>
      <c r="AU155" s="215" t="s">
        <v>134</v>
      </c>
      <c r="AY155" s="17" t="s">
        <v>126</v>
      </c>
      <c r="BE155" s="216">
        <f>IF(N155="základní",J155,0)</f>
        <v>0</v>
      </c>
      <c r="BF155" s="216">
        <f>IF(N155="snížená",J155,0)</f>
        <v>0</v>
      </c>
      <c r="BG155" s="216">
        <f>IF(N155="zákl. přenesená",J155,0)</f>
        <v>0</v>
      </c>
      <c r="BH155" s="216">
        <f>IF(N155="sníž. přenesená",J155,0)</f>
        <v>0</v>
      </c>
      <c r="BI155" s="216">
        <f>IF(N155="nulová",J155,0)</f>
        <v>0</v>
      </c>
      <c r="BJ155" s="17" t="s">
        <v>134</v>
      </c>
      <c r="BK155" s="216">
        <f>ROUND(I155*H155,2)</f>
        <v>0</v>
      </c>
      <c r="BL155" s="17" t="s">
        <v>133</v>
      </c>
      <c r="BM155" s="215" t="s">
        <v>244</v>
      </c>
    </row>
    <row r="156" s="12" customFormat="1">
      <c r="B156" s="220"/>
      <c r="C156" s="221"/>
      <c r="D156" s="217" t="s">
        <v>144</v>
      </c>
      <c r="E156" s="221"/>
      <c r="F156" s="223" t="s">
        <v>245</v>
      </c>
      <c r="G156" s="221"/>
      <c r="H156" s="224">
        <v>19.727</v>
      </c>
      <c r="I156" s="225"/>
      <c r="J156" s="221"/>
      <c r="K156" s="221"/>
      <c r="L156" s="226"/>
      <c r="M156" s="227"/>
      <c r="N156" s="228"/>
      <c r="O156" s="228"/>
      <c r="P156" s="228"/>
      <c r="Q156" s="228"/>
      <c r="R156" s="228"/>
      <c r="S156" s="228"/>
      <c r="T156" s="229"/>
      <c r="AT156" s="230" t="s">
        <v>144</v>
      </c>
      <c r="AU156" s="230" t="s">
        <v>134</v>
      </c>
      <c r="AV156" s="12" t="s">
        <v>134</v>
      </c>
      <c r="AW156" s="12" t="s">
        <v>4</v>
      </c>
      <c r="AX156" s="12" t="s">
        <v>77</v>
      </c>
      <c r="AY156" s="230" t="s">
        <v>126</v>
      </c>
    </row>
    <row r="157" s="1" customFormat="1" ht="24" customHeight="1">
      <c r="B157" s="38"/>
      <c r="C157" s="204" t="s">
        <v>246</v>
      </c>
      <c r="D157" s="204" t="s">
        <v>128</v>
      </c>
      <c r="E157" s="205" t="s">
        <v>247</v>
      </c>
      <c r="F157" s="206" t="s">
        <v>248</v>
      </c>
      <c r="G157" s="207" t="s">
        <v>131</v>
      </c>
      <c r="H157" s="208">
        <v>48.689</v>
      </c>
      <c r="I157" s="209"/>
      <c r="J157" s="210">
        <f>ROUND(I157*H157,2)</f>
        <v>0</v>
      </c>
      <c r="K157" s="206" t="s">
        <v>141</v>
      </c>
      <c r="L157" s="43"/>
      <c r="M157" s="211" t="s">
        <v>19</v>
      </c>
      <c r="N157" s="212" t="s">
        <v>44</v>
      </c>
      <c r="O157" s="83"/>
      <c r="P157" s="213">
        <f>O157*H157</f>
        <v>0</v>
      </c>
      <c r="Q157" s="213">
        <v>9.0000000000000006E-05</v>
      </c>
      <c r="R157" s="213">
        <f>Q157*H157</f>
        <v>0.0043820100000000004</v>
      </c>
      <c r="S157" s="213">
        <v>0</v>
      </c>
      <c r="T157" s="214">
        <f>S157*H157</f>
        <v>0</v>
      </c>
      <c r="AR157" s="215" t="s">
        <v>133</v>
      </c>
      <c r="AT157" s="215" t="s">
        <v>128</v>
      </c>
      <c r="AU157" s="215" t="s">
        <v>134</v>
      </c>
      <c r="AY157" s="17" t="s">
        <v>126</v>
      </c>
      <c r="BE157" s="216">
        <f>IF(N157="základní",J157,0)</f>
        <v>0</v>
      </c>
      <c r="BF157" s="216">
        <f>IF(N157="snížená",J157,0)</f>
        <v>0</v>
      </c>
      <c r="BG157" s="216">
        <f>IF(N157="zákl. přenesená",J157,0)</f>
        <v>0</v>
      </c>
      <c r="BH157" s="216">
        <f>IF(N157="sníž. přenesená",J157,0)</f>
        <v>0</v>
      </c>
      <c r="BI157" s="216">
        <f>IF(N157="nulová",J157,0)</f>
        <v>0</v>
      </c>
      <c r="BJ157" s="17" t="s">
        <v>134</v>
      </c>
      <c r="BK157" s="216">
        <f>ROUND(I157*H157,2)</f>
        <v>0</v>
      </c>
      <c r="BL157" s="17" t="s">
        <v>133</v>
      </c>
      <c r="BM157" s="215" t="s">
        <v>249</v>
      </c>
    </row>
    <row r="158" s="1" customFormat="1">
      <c r="B158" s="38"/>
      <c r="C158" s="39"/>
      <c r="D158" s="217" t="s">
        <v>136</v>
      </c>
      <c r="E158" s="39"/>
      <c r="F158" s="218" t="s">
        <v>228</v>
      </c>
      <c r="G158" s="39"/>
      <c r="H158" s="39"/>
      <c r="I158" s="129"/>
      <c r="J158" s="39"/>
      <c r="K158" s="39"/>
      <c r="L158" s="43"/>
      <c r="M158" s="219"/>
      <c r="N158" s="83"/>
      <c r="O158" s="83"/>
      <c r="P158" s="83"/>
      <c r="Q158" s="83"/>
      <c r="R158" s="83"/>
      <c r="S158" s="83"/>
      <c r="T158" s="84"/>
      <c r="AT158" s="17" t="s">
        <v>136</v>
      </c>
      <c r="AU158" s="17" t="s">
        <v>134</v>
      </c>
    </row>
    <row r="159" s="1" customFormat="1" ht="24" customHeight="1">
      <c r="B159" s="38"/>
      <c r="C159" s="204" t="s">
        <v>7</v>
      </c>
      <c r="D159" s="204" t="s">
        <v>128</v>
      </c>
      <c r="E159" s="205" t="s">
        <v>250</v>
      </c>
      <c r="F159" s="206" t="s">
        <v>251</v>
      </c>
      <c r="G159" s="207" t="s">
        <v>131</v>
      </c>
      <c r="H159" s="208">
        <v>48.689</v>
      </c>
      <c r="I159" s="209"/>
      <c r="J159" s="210">
        <f>ROUND(I159*H159,2)</f>
        <v>0</v>
      </c>
      <c r="K159" s="206" t="s">
        <v>141</v>
      </c>
      <c r="L159" s="43"/>
      <c r="M159" s="211" t="s">
        <v>19</v>
      </c>
      <c r="N159" s="212" t="s">
        <v>44</v>
      </c>
      <c r="O159" s="83"/>
      <c r="P159" s="213">
        <f>O159*H159</f>
        <v>0</v>
      </c>
      <c r="Q159" s="213">
        <v>0.01146</v>
      </c>
      <c r="R159" s="213">
        <f>Q159*H159</f>
        <v>0.55797593999999995</v>
      </c>
      <c r="S159" s="213">
        <v>0</v>
      </c>
      <c r="T159" s="214">
        <f>S159*H159</f>
        <v>0</v>
      </c>
      <c r="AR159" s="215" t="s">
        <v>133</v>
      </c>
      <c r="AT159" s="215" t="s">
        <v>128</v>
      </c>
      <c r="AU159" s="215" t="s">
        <v>134</v>
      </c>
      <c r="AY159" s="17" t="s">
        <v>126</v>
      </c>
      <c r="BE159" s="216">
        <f>IF(N159="základní",J159,0)</f>
        <v>0</v>
      </c>
      <c r="BF159" s="216">
        <f>IF(N159="snížená",J159,0)</f>
        <v>0</v>
      </c>
      <c r="BG159" s="216">
        <f>IF(N159="zákl. přenesená",J159,0)</f>
        <v>0</v>
      </c>
      <c r="BH159" s="216">
        <f>IF(N159="sníž. přenesená",J159,0)</f>
        <v>0</v>
      </c>
      <c r="BI159" s="216">
        <f>IF(N159="nulová",J159,0)</f>
        <v>0</v>
      </c>
      <c r="BJ159" s="17" t="s">
        <v>134</v>
      </c>
      <c r="BK159" s="216">
        <f>ROUND(I159*H159,2)</f>
        <v>0</v>
      </c>
      <c r="BL159" s="17" t="s">
        <v>133</v>
      </c>
      <c r="BM159" s="215" t="s">
        <v>252</v>
      </c>
    </row>
    <row r="160" s="1" customFormat="1" ht="24" customHeight="1">
      <c r="B160" s="38"/>
      <c r="C160" s="204" t="s">
        <v>253</v>
      </c>
      <c r="D160" s="204" t="s">
        <v>128</v>
      </c>
      <c r="E160" s="205" t="s">
        <v>254</v>
      </c>
      <c r="F160" s="206" t="s">
        <v>255</v>
      </c>
      <c r="G160" s="207" t="s">
        <v>131</v>
      </c>
      <c r="H160" s="208">
        <v>67.340000000000003</v>
      </c>
      <c r="I160" s="209"/>
      <c r="J160" s="210">
        <f>ROUND(I160*H160,2)</f>
        <v>0</v>
      </c>
      <c r="K160" s="206" t="s">
        <v>141</v>
      </c>
      <c r="L160" s="43"/>
      <c r="M160" s="211" t="s">
        <v>19</v>
      </c>
      <c r="N160" s="212" t="s">
        <v>44</v>
      </c>
      <c r="O160" s="83"/>
      <c r="P160" s="213">
        <f>O160*H160</f>
        <v>0</v>
      </c>
      <c r="Q160" s="213">
        <v>0.0026800000000000001</v>
      </c>
      <c r="R160" s="213">
        <f>Q160*H160</f>
        <v>0.18047120000000003</v>
      </c>
      <c r="S160" s="213">
        <v>0</v>
      </c>
      <c r="T160" s="214">
        <f>S160*H160</f>
        <v>0</v>
      </c>
      <c r="AR160" s="215" t="s">
        <v>133</v>
      </c>
      <c r="AT160" s="215" t="s">
        <v>128</v>
      </c>
      <c r="AU160" s="215" t="s">
        <v>134</v>
      </c>
      <c r="AY160" s="17" t="s">
        <v>126</v>
      </c>
      <c r="BE160" s="216">
        <f>IF(N160="základní",J160,0)</f>
        <v>0</v>
      </c>
      <c r="BF160" s="216">
        <f>IF(N160="snížená",J160,0)</f>
        <v>0</v>
      </c>
      <c r="BG160" s="216">
        <f>IF(N160="zákl. přenesená",J160,0)</f>
        <v>0</v>
      </c>
      <c r="BH160" s="216">
        <f>IF(N160="sníž. přenesená",J160,0)</f>
        <v>0</v>
      </c>
      <c r="BI160" s="216">
        <f>IF(N160="nulová",J160,0)</f>
        <v>0</v>
      </c>
      <c r="BJ160" s="17" t="s">
        <v>134</v>
      </c>
      <c r="BK160" s="216">
        <f>ROUND(I160*H160,2)</f>
        <v>0</v>
      </c>
      <c r="BL160" s="17" t="s">
        <v>133</v>
      </c>
      <c r="BM160" s="215" t="s">
        <v>256</v>
      </c>
    </row>
    <row r="161" s="12" customFormat="1">
      <c r="B161" s="220"/>
      <c r="C161" s="221"/>
      <c r="D161" s="217" t="s">
        <v>144</v>
      </c>
      <c r="E161" s="222" t="s">
        <v>19</v>
      </c>
      <c r="F161" s="223" t="s">
        <v>257</v>
      </c>
      <c r="G161" s="221"/>
      <c r="H161" s="224">
        <v>67.340000000000003</v>
      </c>
      <c r="I161" s="225"/>
      <c r="J161" s="221"/>
      <c r="K161" s="221"/>
      <c r="L161" s="226"/>
      <c r="M161" s="227"/>
      <c r="N161" s="228"/>
      <c r="O161" s="228"/>
      <c r="P161" s="228"/>
      <c r="Q161" s="228"/>
      <c r="R161" s="228"/>
      <c r="S161" s="228"/>
      <c r="T161" s="229"/>
      <c r="AT161" s="230" t="s">
        <v>144</v>
      </c>
      <c r="AU161" s="230" t="s">
        <v>134</v>
      </c>
      <c r="AV161" s="12" t="s">
        <v>134</v>
      </c>
      <c r="AW161" s="12" t="s">
        <v>33</v>
      </c>
      <c r="AX161" s="12" t="s">
        <v>77</v>
      </c>
      <c r="AY161" s="230" t="s">
        <v>126</v>
      </c>
    </row>
    <row r="162" s="1" customFormat="1" ht="24" customHeight="1">
      <c r="B162" s="38"/>
      <c r="C162" s="204" t="s">
        <v>258</v>
      </c>
      <c r="D162" s="204" t="s">
        <v>128</v>
      </c>
      <c r="E162" s="205" t="s">
        <v>259</v>
      </c>
      <c r="F162" s="206" t="s">
        <v>260</v>
      </c>
      <c r="G162" s="207" t="s">
        <v>131</v>
      </c>
      <c r="H162" s="208">
        <v>787.66200000000003</v>
      </c>
      <c r="I162" s="209"/>
      <c r="J162" s="210">
        <f>ROUND(I162*H162,2)</f>
        <v>0</v>
      </c>
      <c r="K162" s="206" t="s">
        <v>141</v>
      </c>
      <c r="L162" s="43"/>
      <c r="M162" s="211" t="s">
        <v>19</v>
      </c>
      <c r="N162" s="212" t="s">
        <v>44</v>
      </c>
      <c r="O162" s="83"/>
      <c r="P162" s="213">
        <f>O162*H162</f>
        <v>0</v>
      </c>
      <c r="Q162" s="213">
        <v>0.0083199999999999993</v>
      </c>
      <c r="R162" s="213">
        <f>Q162*H162</f>
        <v>6.5533478399999998</v>
      </c>
      <c r="S162" s="213">
        <v>0</v>
      </c>
      <c r="T162" s="214">
        <f>S162*H162</f>
        <v>0</v>
      </c>
      <c r="AR162" s="215" t="s">
        <v>133</v>
      </c>
      <c r="AT162" s="215" t="s">
        <v>128</v>
      </c>
      <c r="AU162" s="215" t="s">
        <v>134</v>
      </c>
      <c r="AY162" s="17" t="s">
        <v>126</v>
      </c>
      <c r="BE162" s="216">
        <f>IF(N162="základní",J162,0)</f>
        <v>0</v>
      </c>
      <c r="BF162" s="216">
        <f>IF(N162="snížená",J162,0)</f>
        <v>0</v>
      </c>
      <c r="BG162" s="216">
        <f>IF(N162="zákl. přenesená",J162,0)</f>
        <v>0</v>
      </c>
      <c r="BH162" s="216">
        <f>IF(N162="sníž. přenesená",J162,0)</f>
        <v>0</v>
      </c>
      <c r="BI162" s="216">
        <f>IF(N162="nulová",J162,0)</f>
        <v>0</v>
      </c>
      <c r="BJ162" s="17" t="s">
        <v>134</v>
      </c>
      <c r="BK162" s="216">
        <f>ROUND(I162*H162,2)</f>
        <v>0</v>
      </c>
      <c r="BL162" s="17" t="s">
        <v>133</v>
      </c>
      <c r="BM162" s="215" t="s">
        <v>261</v>
      </c>
    </row>
    <row r="163" s="1" customFormat="1">
      <c r="B163" s="38"/>
      <c r="C163" s="39"/>
      <c r="D163" s="217" t="s">
        <v>136</v>
      </c>
      <c r="E163" s="39"/>
      <c r="F163" s="218" t="s">
        <v>228</v>
      </c>
      <c r="G163" s="39"/>
      <c r="H163" s="39"/>
      <c r="I163" s="129"/>
      <c r="J163" s="39"/>
      <c r="K163" s="39"/>
      <c r="L163" s="43"/>
      <c r="M163" s="219"/>
      <c r="N163" s="83"/>
      <c r="O163" s="83"/>
      <c r="P163" s="83"/>
      <c r="Q163" s="83"/>
      <c r="R163" s="83"/>
      <c r="S163" s="83"/>
      <c r="T163" s="84"/>
      <c r="AT163" s="17" t="s">
        <v>136</v>
      </c>
      <c r="AU163" s="17" t="s">
        <v>134</v>
      </c>
    </row>
    <row r="164" s="12" customFormat="1">
      <c r="B164" s="220"/>
      <c r="C164" s="221"/>
      <c r="D164" s="217" t="s">
        <v>144</v>
      </c>
      <c r="E164" s="222" t="s">
        <v>19</v>
      </c>
      <c r="F164" s="223" t="s">
        <v>262</v>
      </c>
      <c r="G164" s="221"/>
      <c r="H164" s="224">
        <v>120.56399999999999</v>
      </c>
      <c r="I164" s="225"/>
      <c r="J164" s="221"/>
      <c r="K164" s="221"/>
      <c r="L164" s="226"/>
      <c r="M164" s="227"/>
      <c r="N164" s="228"/>
      <c r="O164" s="228"/>
      <c r="P164" s="228"/>
      <c r="Q164" s="228"/>
      <c r="R164" s="228"/>
      <c r="S164" s="228"/>
      <c r="T164" s="229"/>
      <c r="AT164" s="230" t="s">
        <v>144</v>
      </c>
      <c r="AU164" s="230" t="s">
        <v>134</v>
      </c>
      <c r="AV164" s="12" t="s">
        <v>134</v>
      </c>
      <c r="AW164" s="12" t="s">
        <v>33</v>
      </c>
      <c r="AX164" s="12" t="s">
        <v>72</v>
      </c>
      <c r="AY164" s="230" t="s">
        <v>126</v>
      </c>
    </row>
    <row r="165" s="12" customFormat="1">
      <c r="B165" s="220"/>
      <c r="C165" s="221"/>
      <c r="D165" s="217" t="s">
        <v>144</v>
      </c>
      <c r="E165" s="222" t="s">
        <v>19</v>
      </c>
      <c r="F165" s="223" t="s">
        <v>263</v>
      </c>
      <c r="G165" s="221"/>
      <c r="H165" s="224">
        <v>262.404</v>
      </c>
      <c r="I165" s="225"/>
      <c r="J165" s="221"/>
      <c r="K165" s="221"/>
      <c r="L165" s="226"/>
      <c r="M165" s="227"/>
      <c r="N165" s="228"/>
      <c r="O165" s="228"/>
      <c r="P165" s="228"/>
      <c r="Q165" s="228"/>
      <c r="R165" s="228"/>
      <c r="S165" s="228"/>
      <c r="T165" s="229"/>
      <c r="AT165" s="230" t="s">
        <v>144</v>
      </c>
      <c r="AU165" s="230" t="s">
        <v>134</v>
      </c>
      <c r="AV165" s="12" t="s">
        <v>134</v>
      </c>
      <c r="AW165" s="12" t="s">
        <v>33</v>
      </c>
      <c r="AX165" s="12" t="s">
        <v>72</v>
      </c>
      <c r="AY165" s="230" t="s">
        <v>126</v>
      </c>
    </row>
    <row r="166" s="12" customFormat="1">
      <c r="B166" s="220"/>
      <c r="C166" s="221"/>
      <c r="D166" s="217" t="s">
        <v>144</v>
      </c>
      <c r="E166" s="222" t="s">
        <v>19</v>
      </c>
      <c r="F166" s="223" t="s">
        <v>264</v>
      </c>
      <c r="G166" s="221"/>
      <c r="H166" s="224">
        <v>161.46100000000001</v>
      </c>
      <c r="I166" s="225"/>
      <c r="J166" s="221"/>
      <c r="K166" s="221"/>
      <c r="L166" s="226"/>
      <c r="M166" s="227"/>
      <c r="N166" s="228"/>
      <c r="O166" s="228"/>
      <c r="P166" s="228"/>
      <c r="Q166" s="228"/>
      <c r="R166" s="228"/>
      <c r="S166" s="228"/>
      <c r="T166" s="229"/>
      <c r="AT166" s="230" t="s">
        <v>144</v>
      </c>
      <c r="AU166" s="230" t="s">
        <v>134</v>
      </c>
      <c r="AV166" s="12" t="s">
        <v>134</v>
      </c>
      <c r="AW166" s="12" t="s">
        <v>33</v>
      </c>
      <c r="AX166" s="12" t="s">
        <v>72</v>
      </c>
      <c r="AY166" s="230" t="s">
        <v>126</v>
      </c>
    </row>
    <row r="167" s="12" customFormat="1">
      <c r="B167" s="220"/>
      <c r="C167" s="221"/>
      <c r="D167" s="217" t="s">
        <v>144</v>
      </c>
      <c r="E167" s="222" t="s">
        <v>19</v>
      </c>
      <c r="F167" s="223" t="s">
        <v>265</v>
      </c>
      <c r="G167" s="221"/>
      <c r="H167" s="224">
        <v>306.37400000000002</v>
      </c>
      <c r="I167" s="225"/>
      <c r="J167" s="221"/>
      <c r="K167" s="221"/>
      <c r="L167" s="226"/>
      <c r="M167" s="227"/>
      <c r="N167" s="228"/>
      <c r="O167" s="228"/>
      <c r="P167" s="228"/>
      <c r="Q167" s="228"/>
      <c r="R167" s="228"/>
      <c r="S167" s="228"/>
      <c r="T167" s="229"/>
      <c r="AT167" s="230" t="s">
        <v>144</v>
      </c>
      <c r="AU167" s="230" t="s">
        <v>134</v>
      </c>
      <c r="AV167" s="12" t="s">
        <v>134</v>
      </c>
      <c r="AW167" s="12" t="s">
        <v>33</v>
      </c>
      <c r="AX167" s="12" t="s">
        <v>72</v>
      </c>
      <c r="AY167" s="230" t="s">
        <v>126</v>
      </c>
    </row>
    <row r="168" s="14" customFormat="1">
      <c r="B168" s="252"/>
      <c r="C168" s="253"/>
      <c r="D168" s="217" t="s">
        <v>144</v>
      </c>
      <c r="E168" s="254" t="s">
        <v>19</v>
      </c>
      <c r="F168" s="255" t="s">
        <v>266</v>
      </c>
      <c r="G168" s="253"/>
      <c r="H168" s="256">
        <v>850.803</v>
      </c>
      <c r="I168" s="257"/>
      <c r="J168" s="253"/>
      <c r="K168" s="253"/>
      <c r="L168" s="258"/>
      <c r="M168" s="259"/>
      <c r="N168" s="260"/>
      <c r="O168" s="260"/>
      <c r="P168" s="260"/>
      <c r="Q168" s="260"/>
      <c r="R168" s="260"/>
      <c r="S168" s="260"/>
      <c r="T168" s="261"/>
      <c r="AT168" s="262" t="s">
        <v>144</v>
      </c>
      <c r="AU168" s="262" t="s">
        <v>134</v>
      </c>
      <c r="AV168" s="14" t="s">
        <v>150</v>
      </c>
      <c r="AW168" s="14" t="s">
        <v>33</v>
      </c>
      <c r="AX168" s="14" t="s">
        <v>72</v>
      </c>
      <c r="AY168" s="262" t="s">
        <v>126</v>
      </c>
    </row>
    <row r="169" s="12" customFormat="1">
      <c r="B169" s="220"/>
      <c r="C169" s="221"/>
      <c r="D169" s="217" t="s">
        <v>144</v>
      </c>
      <c r="E169" s="222" t="s">
        <v>19</v>
      </c>
      <c r="F169" s="223" t="s">
        <v>267</v>
      </c>
      <c r="G169" s="221"/>
      <c r="H169" s="224">
        <v>12.75</v>
      </c>
      <c r="I169" s="225"/>
      <c r="J169" s="221"/>
      <c r="K169" s="221"/>
      <c r="L169" s="226"/>
      <c r="M169" s="227"/>
      <c r="N169" s="228"/>
      <c r="O169" s="228"/>
      <c r="P169" s="228"/>
      <c r="Q169" s="228"/>
      <c r="R169" s="228"/>
      <c r="S169" s="228"/>
      <c r="T169" s="229"/>
      <c r="AT169" s="230" t="s">
        <v>144</v>
      </c>
      <c r="AU169" s="230" t="s">
        <v>134</v>
      </c>
      <c r="AV169" s="12" t="s">
        <v>134</v>
      </c>
      <c r="AW169" s="12" t="s">
        <v>33</v>
      </c>
      <c r="AX169" s="12" t="s">
        <v>72</v>
      </c>
      <c r="AY169" s="230" t="s">
        <v>126</v>
      </c>
    </row>
    <row r="170" s="12" customFormat="1">
      <c r="B170" s="220"/>
      <c r="C170" s="221"/>
      <c r="D170" s="217" t="s">
        <v>144</v>
      </c>
      <c r="E170" s="222" t="s">
        <v>19</v>
      </c>
      <c r="F170" s="223" t="s">
        <v>268</v>
      </c>
      <c r="G170" s="221"/>
      <c r="H170" s="224">
        <v>27.75</v>
      </c>
      <c r="I170" s="225"/>
      <c r="J170" s="221"/>
      <c r="K170" s="221"/>
      <c r="L170" s="226"/>
      <c r="M170" s="227"/>
      <c r="N170" s="228"/>
      <c r="O170" s="228"/>
      <c r="P170" s="228"/>
      <c r="Q170" s="228"/>
      <c r="R170" s="228"/>
      <c r="S170" s="228"/>
      <c r="T170" s="229"/>
      <c r="AT170" s="230" t="s">
        <v>144</v>
      </c>
      <c r="AU170" s="230" t="s">
        <v>134</v>
      </c>
      <c r="AV170" s="12" t="s">
        <v>134</v>
      </c>
      <c r="AW170" s="12" t="s">
        <v>33</v>
      </c>
      <c r="AX170" s="12" t="s">
        <v>72</v>
      </c>
      <c r="AY170" s="230" t="s">
        <v>126</v>
      </c>
    </row>
    <row r="171" s="12" customFormat="1">
      <c r="B171" s="220"/>
      <c r="C171" s="221"/>
      <c r="D171" s="217" t="s">
        <v>144</v>
      </c>
      <c r="E171" s="222" t="s">
        <v>19</v>
      </c>
      <c r="F171" s="223" t="s">
        <v>269</v>
      </c>
      <c r="G171" s="221"/>
      <c r="H171" s="224">
        <v>17.074999999999999</v>
      </c>
      <c r="I171" s="225"/>
      <c r="J171" s="221"/>
      <c r="K171" s="221"/>
      <c r="L171" s="226"/>
      <c r="M171" s="227"/>
      <c r="N171" s="228"/>
      <c r="O171" s="228"/>
      <c r="P171" s="228"/>
      <c r="Q171" s="228"/>
      <c r="R171" s="228"/>
      <c r="S171" s="228"/>
      <c r="T171" s="229"/>
      <c r="AT171" s="230" t="s">
        <v>144</v>
      </c>
      <c r="AU171" s="230" t="s">
        <v>134</v>
      </c>
      <c r="AV171" s="12" t="s">
        <v>134</v>
      </c>
      <c r="AW171" s="12" t="s">
        <v>33</v>
      </c>
      <c r="AX171" s="12" t="s">
        <v>72</v>
      </c>
      <c r="AY171" s="230" t="s">
        <v>126</v>
      </c>
    </row>
    <row r="172" s="12" customFormat="1">
      <c r="B172" s="220"/>
      <c r="C172" s="221"/>
      <c r="D172" s="217" t="s">
        <v>144</v>
      </c>
      <c r="E172" s="222" t="s">
        <v>19</v>
      </c>
      <c r="F172" s="223" t="s">
        <v>270</v>
      </c>
      <c r="G172" s="221"/>
      <c r="H172" s="224">
        <v>32.399999999999999</v>
      </c>
      <c r="I172" s="225"/>
      <c r="J172" s="221"/>
      <c r="K172" s="221"/>
      <c r="L172" s="226"/>
      <c r="M172" s="227"/>
      <c r="N172" s="228"/>
      <c r="O172" s="228"/>
      <c r="P172" s="228"/>
      <c r="Q172" s="228"/>
      <c r="R172" s="228"/>
      <c r="S172" s="228"/>
      <c r="T172" s="229"/>
      <c r="AT172" s="230" t="s">
        <v>144</v>
      </c>
      <c r="AU172" s="230" t="s">
        <v>134</v>
      </c>
      <c r="AV172" s="12" t="s">
        <v>134</v>
      </c>
      <c r="AW172" s="12" t="s">
        <v>33</v>
      </c>
      <c r="AX172" s="12" t="s">
        <v>72</v>
      </c>
      <c r="AY172" s="230" t="s">
        <v>126</v>
      </c>
    </row>
    <row r="173" s="14" customFormat="1">
      <c r="B173" s="252"/>
      <c r="C173" s="253"/>
      <c r="D173" s="217" t="s">
        <v>144</v>
      </c>
      <c r="E173" s="254" t="s">
        <v>19</v>
      </c>
      <c r="F173" s="255" t="s">
        <v>271</v>
      </c>
      <c r="G173" s="253"/>
      <c r="H173" s="256">
        <v>89.974999999999994</v>
      </c>
      <c r="I173" s="257"/>
      <c r="J173" s="253"/>
      <c r="K173" s="253"/>
      <c r="L173" s="258"/>
      <c r="M173" s="259"/>
      <c r="N173" s="260"/>
      <c r="O173" s="260"/>
      <c r="P173" s="260"/>
      <c r="Q173" s="260"/>
      <c r="R173" s="260"/>
      <c r="S173" s="260"/>
      <c r="T173" s="261"/>
      <c r="AT173" s="262" t="s">
        <v>144</v>
      </c>
      <c r="AU173" s="262" t="s">
        <v>134</v>
      </c>
      <c r="AV173" s="14" t="s">
        <v>150</v>
      </c>
      <c r="AW173" s="14" t="s">
        <v>33</v>
      </c>
      <c r="AX173" s="14" t="s">
        <v>72</v>
      </c>
      <c r="AY173" s="262" t="s">
        <v>126</v>
      </c>
    </row>
    <row r="174" s="12" customFormat="1">
      <c r="B174" s="220"/>
      <c r="C174" s="221"/>
      <c r="D174" s="217" t="s">
        <v>144</v>
      </c>
      <c r="E174" s="222" t="s">
        <v>19</v>
      </c>
      <c r="F174" s="223" t="s">
        <v>272</v>
      </c>
      <c r="G174" s="221"/>
      <c r="H174" s="224">
        <v>-4.2480000000000002</v>
      </c>
      <c r="I174" s="225"/>
      <c r="J174" s="221"/>
      <c r="K174" s="221"/>
      <c r="L174" s="226"/>
      <c r="M174" s="227"/>
      <c r="N174" s="228"/>
      <c r="O174" s="228"/>
      <c r="P174" s="228"/>
      <c r="Q174" s="228"/>
      <c r="R174" s="228"/>
      <c r="S174" s="228"/>
      <c r="T174" s="229"/>
      <c r="AT174" s="230" t="s">
        <v>144</v>
      </c>
      <c r="AU174" s="230" t="s">
        <v>134</v>
      </c>
      <c r="AV174" s="12" t="s">
        <v>134</v>
      </c>
      <c r="AW174" s="12" t="s">
        <v>33</v>
      </c>
      <c r="AX174" s="12" t="s">
        <v>72</v>
      </c>
      <c r="AY174" s="230" t="s">
        <v>126</v>
      </c>
    </row>
    <row r="175" s="12" customFormat="1">
      <c r="B175" s="220"/>
      <c r="C175" s="221"/>
      <c r="D175" s="217" t="s">
        <v>144</v>
      </c>
      <c r="E175" s="222" t="s">
        <v>19</v>
      </c>
      <c r="F175" s="223" t="s">
        <v>273</v>
      </c>
      <c r="G175" s="221"/>
      <c r="H175" s="224">
        <v>-7.0449999999999999</v>
      </c>
      <c r="I175" s="225"/>
      <c r="J175" s="221"/>
      <c r="K175" s="221"/>
      <c r="L175" s="226"/>
      <c r="M175" s="227"/>
      <c r="N175" s="228"/>
      <c r="O175" s="228"/>
      <c r="P175" s="228"/>
      <c r="Q175" s="228"/>
      <c r="R175" s="228"/>
      <c r="S175" s="228"/>
      <c r="T175" s="229"/>
      <c r="AT175" s="230" t="s">
        <v>144</v>
      </c>
      <c r="AU175" s="230" t="s">
        <v>134</v>
      </c>
      <c r="AV175" s="12" t="s">
        <v>134</v>
      </c>
      <c r="AW175" s="12" t="s">
        <v>33</v>
      </c>
      <c r="AX175" s="12" t="s">
        <v>72</v>
      </c>
      <c r="AY175" s="230" t="s">
        <v>126</v>
      </c>
    </row>
    <row r="176" s="12" customFormat="1">
      <c r="B176" s="220"/>
      <c r="C176" s="221"/>
      <c r="D176" s="217" t="s">
        <v>144</v>
      </c>
      <c r="E176" s="222" t="s">
        <v>19</v>
      </c>
      <c r="F176" s="223" t="s">
        <v>274</v>
      </c>
      <c r="G176" s="221"/>
      <c r="H176" s="224">
        <v>-17.760000000000002</v>
      </c>
      <c r="I176" s="225"/>
      <c r="J176" s="221"/>
      <c r="K176" s="221"/>
      <c r="L176" s="226"/>
      <c r="M176" s="227"/>
      <c r="N176" s="228"/>
      <c r="O176" s="228"/>
      <c r="P176" s="228"/>
      <c r="Q176" s="228"/>
      <c r="R176" s="228"/>
      <c r="S176" s="228"/>
      <c r="T176" s="229"/>
      <c r="AT176" s="230" t="s">
        <v>144</v>
      </c>
      <c r="AU176" s="230" t="s">
        <v>134</v>
      </c>
      <c r="AV176" s="12" t="s">
        <v>134</v>
      </c>
      <c r="AW176" s="12" t="s">
        <v>33</v>
      </c>
      <c r="AX176" s="12" t="s">
        <v>72</v>
      </c>
      <c r="AY176" s="230" t="s">
        <v>126</v>
      </c>
    </row>
    <row r="177" s="12" customFormat="1">
      <c r="B177" s="220"/>
      <c r="C177" s="221"/>
      <c r="D177" s="217" t="s">
        <v>144</v>
      </c>
      <c r="E177" s="222" t="s">
        <v>19</v>
      </c>
      <c r="F177" s="223" t="s">
        <v>275</v>
      </c>
      <c r="G177" s="221"/>
      <c r="H177" s="224">
        <v>-31.079999999999998</v>
      </c>
      <c r="I177" s="225"/>
      <c r="J177" s="221"/>
      <c r="K177" s="221"/>
      <c r="L177" s="226"/>
      <c r="M177" s="227"/>
      <c r="N177" s="228"/>
      <c r="O177" s="228"/>
      <c r="P177" s="228"/>
      <c r="Q177" s="228"/>
      <c r="R177" s="228"/>
      <c r="S177" s="228"/>
      <c r="T177" s="229"/>
      <c r="AT177" s="230" t="s">
        <v>144</v>
      </c>
      <c r="AU177" s="230" t="s">
        <v>134</v>
      </c>
      <c r="AV177" s="12" t="s">
        <v>134</v>
      </c>
      <c r="AW177" s="12" t="s">
        <v>33</v>
      </c>
      <c r="AX177" s="12" t="s">
        <v>72</v>
      </c>
      <c r="AY177" s="230" t="s">
        <v>126</v>
      </c>
    </row>
    <row r="178" s="12" customFormat="1">
      <c r="B178" s="220"/>
      <c r="C178" s="221"/>
      <c r="D178" s="217" t="s">
        <v>144</v>
      </c>
      <c r="E178" s="222" t="s">
        <v>19</v>
      </c>
      <c r="F178" s="223" t="s">
        <v>276</v>
      </c>
      <c r="G178" s="221"/>
      <c r="H178" s="224">
        <v>-1.546</v>
      </c>
      <c r="I178" s="225"/>
      <c r="J178" s="221"/>
      <c r="K178" s="221"/>
      <c r="L178" s="226"/>
      <c r="M178" s="227"/>
      <c r="N178" s="228"/>
      <c r="O178" s="228"/>
      <c r="P178" s="228"/>
      <c r="Q178" s="228"/>
      <c r="R178" s="228"/>
      <c r="S178" s="228"/>
      <c r="T178" s="229"/>
      <c r="AT178" s="230" t="s">
        <v>144</v>
      </c>
      <c r="AU178" s="230" t="s">
        <v>134</v>
      </c>
      <c r="AV178" s="12" t="s">
        <v>134</v>
      </c>
      <c r="AW178" s="12" t="s">
        <v>33</v>
      </c>
      <c r="AX178" s="12" t="s">
        <v>72</v>
      </c>
      <c r="AY178" s="230" t="s">
        <v>126</v>
      </c>
    </row>
    <row r="179" s="12" customFormat="1">
      <c r="B179" s="220"/>
      <c r="C179" s="221"/>
      <c r="D179" s="217" t="s">
        <v>144</v>
      </c>
      <c r="E179" s="222" t="s">
        <v>19</v>
      </c>
      <c r="F179" s="223" t="s">
        <v>277</v>
      </c>
      <c r="G179" s="221"/>
      <c r="H179" s="224">
        <v>-16.666</v>
      </c>
      <c r="I179" s="225"/>
      <c r="J179" s="221"/>
      <c r="K179" s="221"/>
      <c r="L179" s="226"/>
      <c r="M179" s="227"/>
      <c r="N179" s="228"/>
      <c r="O179" s="228"/>
      <c r="P179" s="228"/>
      <c r="Q179" s="228"/>
      <c r="R179" s="228"/>
      <c r="S179" s="228"/>
      <c r="T179" s="229"/>
      <c r="AT179" s="230" t="s">
        <v>144</v>
      </c>
      <c r="AU179" s="230" t="s">
        <v>134</v>
      </c>
      <c r="AV179" s="12" t="s">
        <v>134</v>
      </c>
      <c r="AW179" s="12" t="s">
        <v>33</v>
      </c>
      <c r="AX179" s="12" t="s">
        <v>72</v>
      </c>
      <c r="AY179" s="230" t="s">
        <v>126</v>
      </c>
    </row>
    <row r="180" s="12" customFormat="1">
      <c r="B180" s="220"/>
      <c r="C180" s="221"/>
      <c r="D180" s="217" t="s">
        <v>144</v>
      </c>
      <c r="E180" s="222" t="s">
        <v>19</v>
      </c>
      <c r="F180" s="223" t="s">
        <v>278</v>
      </c>
      <c r="G180" s="221"/>
      <c r="H180" s="224">
        <v>-7.069</v>
      </c>
      <c r="I180" s="225"/>
      <c r="J180" s="221"/>
      <c r="K180" s="221"/>
      <c r="L180" s="226"/>
      <c r="M180" s="227"/>
      <c r="N180" s="228"/>
      <c r="O180" s="228"/>
      <c r="P180" s="228"/>
      <c r="Q180" s="228"/>
      <c r="R180" s="228"/>
      <c r="S180" s="228"/>
      <c r="T180" s="229"/>
      <c r="AT180" s="230" t="s">
        <v>144</v>
      </c>
      <c r="AU180" s="230" t="s">
        <v>134</v>
      </c>
      <c r="AV180" s="12" t="s">
        <v>134</v>
      </c>
      <c r="AW180" s="12" t="s">
        <v>33</v>
      </c>
      <c r="AX180" s="12" t="s">
        <v>72</v>
      </c>
      <c r="AY180" s="230" t="s">
        <v>126</v>
      </c>
    </row>
    <row r="181" s="12" customFormat="1">
      <c r="B181" s="220"/>
      <c r="C181" s="221"/>
      <c r="D181" s="217" t="s">
        <v>144</v>
      </c>
      <c r="E181" s="222" t="s">
        <v>19</v>
      </c>
      <c r="F181" s="223" t="s">
        <v>279</v>
      </c>
      <c r="G181" s="221"/>
      <c r="H181" s="224">
        <v>-28.178999999999998</v>
      </c>
      <c r="I181" s="225"/>
      <c r="J181" s="221"/>
      <c r="K181" s="221"/>
      <c r="L181" s="226"/>
      <c r="M181" s="227"/>
      <c r="N181" s="228"/>
      <c r="O181" s="228"/>
      <c r="P181" s="228"/>
      <c r="Q181" s="228"/>
      <c r="R181" s="228"/>
      <c r="S181" s="228"/>
      <c r="T181" s="229"/>
      <c r="AT181" s="230" t="s">
        <v>144</v>
      </c>
      <c r="AU181" s="230" t="s">
        <v>134</v>
      </c>
      <c r="AV181" s="12" t="s">
        <v>134</v>
      </c>
      <c r="AW181" s="12" t="s">
        <v>33</v>
      </c>
      <c r="AX181" s="12" t="s">
        <v>72</v>
      </c>
      <c r="AY181" s="230" t="s">
        <v>126</v>
      </c>
    </row>
    <row r="182" s="12" customFormat="1">
      <c r="B182" s="220"/>
      <c r="C182" s="221"/>
      <c r="D182" s="217" t="s">
        <v>144</v>
      </c>
      <c r="E182" s="222" t="s">
        <v>19</v>
      </c>
      <c r="F182" s="223" t="s">
        <v>280</v>
      </c>
      <c r="G182" s="221"/>
      <c r="H182" s="224">
        <v>-1.5049999999999999</v>
      </c>
      <c r="I182" s="225"/>
      <c r="J182" s="221"/>
      <c r="K182" s="221"/>
      <c r="L182" s="226"/>
      <c r="M182" s="227"/>
      <c r="N182" s="228"/>
      <c r="O182" s="228"/>
      <c r="P182" s="228"/>
      <c r="Q182" s="228"/>
      <c r="R182" s="228"/>
      <c r="S182" s="228"/>
      <c r="T182" s="229"/>
      <c r="AT182" s="230" t="s">
        <v>144</v>
      </c>
      <c r="AU182" s="230" t="s">
        <v>134</v>
      </c>
      <c r="AV182" s="12" t="s">
        <v>134</v>
      </c>
      <c r="AW182" s="12" t="s">
        <v>33</v>
      </c>
      <c r="AX182" s="12" t="s">
        <v>72</v>
      </c>
      <c r="AY182" s="230" t="s">
        <v>126</v>
      </c>
    </row>
    <row r="183" s="12" customFormat="1">
      <c r="B183" s="220"/>
      <c r="C183" s="221"/>
      <c r="D183" s="217" t="s">
        <v>144</v>
      </c>
      <c r="E183" s="222" t="s">
        <v>19</v>
      </c>
      <c r="F183" s="223" t="s">
        <v>281</v>
      </c>
      <c r="G183" s="221"/>
      <c r="H183" s="224">
        <v>-10.301</v>
      </c>
      <c r="I183" s="225"/>
      <c r="J183" s="221"/>
      <c r="K183" s="221"/>
      <c r="L183" s="226"/>
      <c r="M183" s="227"/>
      <c r="N183" s="228"/>
      <c r="O183" s="228"/>
      <c r="P183" s="228"/>
      <c r="Q183" s="228"/>
      <c r="R183" s="228"/>
      <c r="S183" s="228"/>
      <c r="T183" s="229"/>
      <c r="AT183" s="230" t="s">
        <v>144</v>
      </c>
      <c r="AU183" s="230" t="s">
        <v>134</v>
      </c>
      <c r="AV183" s="12" t="s">
        <v>134</v>
      </c>
      <c r="AW183" s="12" t="s">
        <v>33</v>
      </c>
      <c r="AX183" s="12" t="s">
        <v>72</v>
      </c>
      <c r="AY183" s="230" t="s">
        <v>126</v>
      </c>
    </row>
    <row r="184" s="12" customFormat="1">
      <c r="B184" s="220"/>
      <c r="C184" s="221"/>
      <c r="D184" s="217" t="s">
        <v>144</v>
      </c>
      <c r="E184" s="222" t="s">
        <v>19</v>
      </c>
      <c r="F184" s="223" t="s">
        <v>282</v>
      </c>
      <c r="G184" s="221"/>
      <c r="H184" s="224">
        <v>-4.7999999999999998</v>
      </c>
      <c r="I184" s="225"/>
      <c r="J184" s="221"/>
      <c r="K184" s="221"/>
      <c r="L184" s="226"/>
      <c r="M184" s="227"/>
      <c r="N184" s="228"/>
      <c r="O184" s="228"/>
      <c r="P184" s="228"/>
      <c r="Q184" s="228"/>
      <c r="R184" s="228"/>
      <c r="S184" s="228"/>
      <c r="T184" s="229"/>
      <c r="AT184" s="230" t="s">
        <v>144</v>
      </c>
      <c r="AU184" s="230" t="s">
        <v>134</v>
      </c>
      <c r="AV184" s="12" t="s">
        <v>134</v>
      </c>
      <c r="AW184" s="12" t="s">
        <v>33</v>
      </c>
      <c r="AX184" s="12" t="s">
        <v>72</v>
      </c>
      <c r="AY184" s="230" t="s">
        <v>126</v>
      </c>
    </row>
    <row r="185" s="12" customFormat="1">
      <c r="B185" s="220"/>
      <c r="C185" s="221"/>
      <c r="D185" s="217" t="s">
        <v>144</v>
      </c>
      <c r="E185" s="222" t="s">
        <v>19</v>
      </c>
      <c r="F185" s="223" t="s">
        <v>283</v>
      </c>
      <c r="G185" s="221"/>
      <c r="H185" s="224">
        <v>-10.538</v>
      </c>
      <c r="I185" s="225"/>
      <c r="J185" s="221"/>
      <c r="K185" s="221"/>
      <c r="L185" s="226"/>
      <c r="M185" s="227"/>
      <c r="N185" s="228"/>
      <c r="O185" s="228"/>
      <c r="P185" s="228"/>
      <c r="Q185" s="228"/>
      <c r="R185" s="228"/>
      <c r="S185" s="228"/>
      <c r="T185" s="229"/>
      <c r="AT185" s="230" t="s">
        <v>144</v>
      </c>
      <c r="AU185" s="230" t="s">
        <v>134</v>
      </c>
      <c r="AV185" s="12" t="s">
        <v>134</v>
      </c>
      <c r="AW185" s="12" t="s">
        <v>33</v>
      </c>
      <c r="AX185" s="12" t="s">
        <v>72</v>
      </c>
      <c r="AY185" s="230" t="s">
        <v>126</v>
      </c>
    </row>
    <row r="186" s="12" customFormat="1">
      <c r="B186" s="220"/>
      <c r="C186" s="221"/>
      <c r="D186" s="217" t="s">
        <v>144</v>
      </c>
      <c r="E186" s="222" t="s">
        <v>19</v>
      </c>
      <c r="F186" s="223" t="s">
        <v>284</v>
      </c>
      <c r="G186" s="221"/>
      <c r="H186" s="224">
        <v>-5.8079999999999998</v>
      </c>
      <c r="I186" s="225"/>
      <c r="J186" s="221"/>
      <c r="K186" s="221"/>
      <c r="L186" s="226"/>
      <c r="M186" s="227"/>
      <c r="N186" s="228"/>
      <c r="O186" s="228"/>
      <c r="P186" s="228"/>
      <c r="Q186" s="228"/>
      <c r="R186" s="228"/>
      <c r="S186" s="228"/>
      <c r="T186" s="229"/>
      <c r="AT186" s="230" t="s">
        <v>144</v>
      </c>
      <c r="AU186" s="230" t="s">
        <v>134</v>
      </c>
      <c r="AV186" s="12" t="s">
        <v>134</v>
      </c>
      <c r="AW186" s="12" t="s">
        <v>33</v>
      </c>
      <c r="AX186" s="12" t="s">
        <v>72</v>
      </c>
      <c r="AY186" s="230" t="s">
        <v>126</v>
      </c>
    </row>
    <row r="187" s="12" customFormat="1">
      <c r="B187" s="220"/>
      <c r="C187" s="221"/>
      <c r="D187" s="217" t="s">
        <v>144</v>
      </c>
      <c r="E187" s="222" t="s">
        <v>19</v>
      </c>
      <c r="F187" s="223" t="s">
        <v>285</v>
      </c>
      <c r="G187" s="221"/>
      <c r="H187" s="224">
        <v>-6.5709999999999997</v>
      </c>
      <c r="I187" s="225"/>
      <c r="J187" s="221"/>
      <c r="K187" s="221"/>
      <c r="L187" s="226"/>
      <c r="M187" s="227"/>
      <c r="N187" s="228"/>
      <c r="O187" s="228"/>
      <c r="P187" s="228"/>
      <c r="Q187" s="228"/>
      <c r="R187" s="228"/>
      <c r="S187" s="228"/>
      <c r="T187" s="229"/>
      <c r="AT187" s="230" t="s">
        <v>144</v>
      </c>
      <c r="AU187" s="230" t="s">
        <v>134</v>
      </c>
      <c r="AV187" s="12" t="s">
        <v>134</v>
      </c>
      <c r="AW187" s="12" t="s">
        <v>33</v>
      </c>
      <c r="AX187" s="12" t="s">
        <v>72</v>
      </c>
      <c r="AY187" s="230" t="s">
        <v>126</v>
      </c>
    </row>
    <row r="188" s="14" customFormat="1">
      <c r="B188" s="252"/>
      <c r="C188" s="253"/>
      <c r="D188" s="217" t="s">
        <v>144</v>
      </c>
      <c r="E188" s="254" t="s">
        <v>19</v>
      </c>
      <c r="F188" s="255" t="s">
        <v>286</v>
      </c>
      <c r="G188" s="253"/>
      <c r="H188" s="256">
        <v>-153.11600000000001</v>
      </c>
      <c r="I188" s="257"/>
      <c r="J188" s="253"/>
      <c r="K188" s="253"/>
      <c r="L188" s="258"/>
      <c r="M188" s="259"/>
      <c r="N188" s="260"/>
      <c r="O188" s="260"/>
      <c r="P188" s="260"/>
      <c r="Q188" s="260"/>
      <c r="R188" s="260"/>
      <c r="S188" s="260"/>
      <c r="T188" s="261"/>
      <c r="AT188" s="262" t="s">
        <v>144</v>
      </c>
      <c r="AU188" s="262" t="s">
        <v>134</v>
      </c>
      <c r="AV188" s="14" t="s">
        <v>150</v>
      </c>
      <c r="AW188" s="14" t="s">
        <v>33</v>
      </c>
      <c r="AX188" s="14" t="s">
        <v>72</v>
      </c>
      <c r="AY188" s="262" t="s">
        <v>126</v>
      </c>
    </row>
    <row r="189" s="13" customFormat="1">
      <c r="B189" s="231"/>
      <c r="C189" s="232"/>
      <c r="D189" s="217" t="s">
        <v>144</v>
      </c>
      <c r="E189" s="233" t="s">
        <v>19</v>
      </c>
      <c r="F189" s="234" t="s">
        <v>231</v>
      </c>
      <c r="G189" s="232"/>
      <c r="H189" s="235">
        <v>787.66200000000003</v>
      </c>
      <c r="I189" s="236"/>
      <c r="J189" s="232"/>
      <c r="K189" s="232"/>
      <c r="L189" s="237"/>
      <c r="M189" s="238"/>
      <c r="N189" s="239"/>
      <c r="O189" s="239"/>
      <c r="P189" s="239"/>
      <c r="Q189" s="239"/>
      <c r="R189" s="239"/>
      <c r="S189" s="239"/>
      <c r="T189" s="240"/>
      <c r="AT189" s="241" t="s">
        <v>144</v>
      </c>
      <c r="AU189" s="241" t="s">
        <v>134</v>
      </c>
      <c r="AV189" s="13" t="s">
        <v>133</v>
      </c>
      <c r="AW189" s="13" t="s">
        <v>33</v>
      </c>
      <c r="AX189" s="13" t="s">
        <v>77</v>
      </c>
      <c r="AY189" s="241" t="s">
        <v>126</v>
      </c>
    </row>
    <row r="190" s="1" customFormat="1" ht="36" customHeight="1">
      <c r="B190" s="38"/>
      <c r="C190" s="242" t="s">
        <v>287</v>
      </c>
      <c r="D190" s="242" t="s">
        <v>170</v>
      </c>
      <c r="E190" s="243" t="s">
        <v>233</v>
      </c>
      <c r="F190" s="244" t="s">
        <v>234</v>
      </c>
      <c r="G190" s="245" t="s">
        <v>131</v>
      </c>
      <c r="H190" s="246">
        <v>711.64099999999996</v>
      </c>
      <c r="I190" s="247"/>
      <c r="J190" s="248">
        <f>ROUND(I190*H190,2)</f>
        <v>0</v>
      </c>
      <c r="K190" s="244" t="s">
        <v>212</v>
      </c>
      <c r="L190" s="249"/>
      <c r="M190" s="250" t="s">
        <v>19</v>
      </c>
      <c r="N190" s="251" t="s">
        <v>44</v>
      </c>
      <c r="O190" s="83"/>
      <c r="P190" s="213">
        <f>O190*H190</f>
        <v>0</v>
      </c>
      <c r="Q190" s="213">
        <v>0.0030000000000000001</v>
      </c>
      <c r="R190" s="213">
        <f>Q190*H190</f>
        <v>2.1349230000000001</v>
      </c>
      <c r="S190" s="213">
        <v>0</v>
      </c>
      <c r="T190" s="214">
        <f>S190*H190</f>
        <v>0</v>
      </c>
      <c r="AR190" s="215" t="s">
        <v>174</v>
      </c>
      <c r="AT190" s="215" t="s">
        <v>170</v>
      </c>
      <c r="AU190" s="215" t="s">
        <v>134</v>
      </c>
      <c r="AY190" s="17" t="s">
        <v>126</v>
      </c>
      <c r="BE190" s="216">
        <f>IF(N190="základní",J190,0)</f>
        <v>0</v>
      </c>
      <c r="BF190" s="216">
        <f>IF(N190="snížená",J190,0)</f>
        <v>0</v>
      </c>
      <c r="BG190" s="216">
        <f>IF(N190="zákl. přenesená",J190,0)</f>
        <v>0</v>
      </c>
      <c r="BH190" s="216">
        <f>IF(N190="sníž. přenesená",J190,0)</f>
        <v>0</v>
      </c>
      <c r="BI190" s="216">
        <f>IF(N190="nulová",J190,0)</f>
        <v>0</v>
      </c>
      <c r="BJ190" s="17" t="s">
        <v>134</v>
      </c>
      <c r="BK190" s="216">
        <f>ROUND(I190*H190,2)</f>
        <v>0</v>
      </c>
      <c r="BL190" s="17" t="s">
        <v>133</v>
      </c>
      <c r="BM190" s="215" t="s">
        <v>288</v>
      </c>
    </row>
    <row r="191" s="12" customFormat="1">
      <c r="B191" s="220"/>
      <c r="C191" s="221"/>
      <c r="D191" s="217" t="s">
        <v>144</v>
      </c>
      <c r="E191" s="222" t="s">
        <v>19</v>
      </c>
      <c r="F191" s="223" t="s">
        <v>262</v>
      </c>
      <c r="G191" s="221"/>
      <c r="H191" s="224">
        <v>120.56399999999999</v>
      </c>
      <c r="I191" s="225"/>
      <c r="J191" s="221"/>
      <c r="K191" s="221"/>
      <c r="L191" s="226"/>
      <c r="M191" s="227"/>
      <c r="N191" s="228"/>
      <c r="O191" s="228"/>
      <c r="P191" s="228"/>
      <c r="Q191" s="228"/>
      <c r="R191" s="228"/>
      <c r="S191" s="228"/>
      <c r="T191" s="229"/>
      <c r="AT191" s="230" t="s">
        <v>144</v>
      </c>
      <c r="AU191" s="230" t="s">
        <v>134</v>
      </c>
      <c r="AV191" s="12" t="s">
        <v>134</v>
      </c>
      <c r="AW191" s="12" t="s">
        <v>33</v>
      </c>
      <c r="AX191" s="12" t="s">
        <v>72</v>
      </c>
      <c r="AY191" s="230" t="s">
        <v>126</v>
      </c>
    </row>
    <row r="192" s="12" customFormat="1">
      <c r="B192" s="220"/>
      <c r="C192" s="221"/>
      <c r="D192" s="217" t="s">
        <v>144</v>
      </c>
      <c r="E192" s="222" t="s">
        <v>19</v>
      </c>
      <c r="F192" s="223" t="s">
        <v>263</v>
      </c>
      <c r="G192" s="221"/>
      <c r="H192" s="224">
        <v>262.404</v>
      </c>
      <c r="I192" s="225"/>
      <c r="J192" s="221"/>
      <c r="K192" s="221"/>
      <c r="L192" s="226"/>
      <c r="M192" s="227"/>
      <c r="N192" s="228"/>
      <c r="O192" s="228"/>
      <c r="P192" s="228"/>
      <c r="Q192" s="228"/>
      <c r="R192" s="228"/>
      <c r="S192" s="228"/>
      <c r="T192" s="229"/>
      <c r="AT192" s="230" t="s">
        <v>144</v>
      </c>
      <c r="AU192" s="230" t="s">
        <v>134</v>
      </c>
      <c r="AV192" s="12" t="s">
        <v>134</v>
      </c>
      <c r="AW192" s="12" t="s">
        <v>33</v>
      </c>
      <c r="AX192" s="12" t="s">
        <v>72</v>
      </c>
      <c r="AY192" s="230" t="s">
        <v>126</v>
      </c>
    </row>
    <row r="193" s="12" customFormat="1">
      <c r="B193" s="220"/>
      <c r="C193" s="221"/>
      <c r="D193" s="217" t="s">
        <v>144</v>
      </c>
      <c r="E193" s="222" t="s">
        <v>19</v>
      </c>
      <c r="F193" s="223" t="s">
        <v>264</v>
      </c>
      <c r="G193" s="221"/>
      <c r="H193" s="224">
        <v>161.46100000000001</v>
      </c>
      <c r="I193" s="225"/>
      <c r="J193" s="221"/>
      <c r="K193" s="221"/>
      <c r="L193" s="226"/>
      <c r="M193" s="227"/>
      <c r="N193" s="228"/>
      <c r="O193" s="228"/>
      <c r="P193" s="228"/>
      <c r="Q193" s="228"/>
      <c r="R193" s="228"/>
      <c r="S193" s="228"/>
      <c r="T193" s="229"/>
      <c r="AT193" s="230" t="s">
        <v>144</v>
      </c>
      <c r="AU193" s="230" t="s">
        <v>134</v>
      </c>
      <c r="AV193" s="12" t="s">
        <v>134</v>
      </c>
      <c r="AW193" s="12" t="s">
        <v>33</v>
      </c>
      <c r="AX193" s="12" t="s">
        <v>72</v>
      </c>
      <c r="AY193" s="230" t="s">
        <v>126</v>
      </c>
    </row>
    <row r="194" s="12" customFormat="1">
      <c r="B194" s="220"/>
      <c r="C194" s="221"/>
      <c r="D194" s="217" t="s">
        <v>144</v>
      </c>
      <c r="E194" s="222" t="s">
        <v>19</v>
      </c>
      <c r="F194" s="223" t="s">
        <v>265</v>
      </c>
      <c r="G194" s="221"/>
      <c r="H194" s="224">
        <v>306.37400000000002</v>
      </c>
      <c r="I194" s="225"/>
      <c r="J194" s="221"/>
      <c r="K194" s="221"/>
      <c r="L194" s="226"/>
      <c r="M194" s="227"/>
      <c r="N194" s="228"/>
      <c r="O194" s="228"/>
      <c r="P194" s="228"/>
      <c r="Q194" s="228"/>
      <c r="R194" s="228"/>
      <c r="S194" s="228"/>
      <c r="T194" s="229"/>
      <c r="AT194" s="230" t="s">
        <v>144</v>
      </c>
      <c r="AU194" s="230" t="s">
        <v>134</v>
      </c>
      <c r="AV194" s="12" t="s">
        <v>134</v>
      </c>
      <c r="AW194" s="12" t="s">
        <v>33</v>
      </c>
      <c r="AX194" s="12" t="s">
        <v>72</v>
      </c>
      <c r="AY194" s="230" t="s">
        <v>126</v>
      </c>
    </row>
    <row r="195" s="14" customFormat="1">
      <c r="B195" s="252"/>
      <c r="C195" s="253"/>
      <c r="D195" s="217" t="s">
        <v>144</v>
      </c>
      <c r="E195" s="254" t="s">
        <v>19</v>
      </c>
      <c r="F195" s="255" t="s">
        <v>266</v>
      </c>
      <c r="G195" s="253"/>
      <c r="H195" s="256">
        <v>850.803</v>
      </c>
      <c r="I195" s="257"/>
      <c r="J195" s="253"/>
      <c r="K195" s="253"/>
      <c r="L195" s="258"/>
      <c r="M195" s="259"/>
      <c r="N195" s="260"/>
      <c r="O195" s="260"/>
      <c r="P195" s="260"/>
      <c r="Q195" s="260"/>
      <c r="R195" s="260"/>
      <c r="S195" s="260"/>
      <c r="T195" s="261"/>
      <c r="AT195" s="262" t="s">
        <v>144</v>
      </c>
      <c r="AU195" s="262" t="s">
        <v>134</v>
      </c>
      <c r="AV195" s="14" t="s">
        <v>150</v>
      </c>
      <c r="AW195" s="14" t="s">
        <v>33</v>
      </c>
      <c r="AX195" s="14" t="s">
        <v>72</v>
      </c>
      <c r="AY195" s="262" t="s">
        <v>126</v>
      </c>
    </row>
    <row r="196" s="12" customFormat="1">
      <c r="B196" s="220"/>
      <c r="C196" s="221"/>
      <c r="D196" s="217" t="s">
        <v>144</v>
      </c>
      <c r="E196" s="222" t="s">
        <v>19</v>
      </c>
      <c r="F196" s="223" t="s">
        <v>272</v>
      </c>
      <c r="G196" s="221"/>
      <c r="H196" s="224">
        <v>-4.2480000000000002</v>
      </c>
      <c r="I196" s="225"/>
      <c r="J196" s="221"/>
      <c r="K196" s="221"/>
      <c r="L196" s="226"/>
      <c r="M196" s="227"/>
      <c r="N196" s="228"/>
      <c r="O196" s="228"/>
      <c r="P196" s="228"/>
      <c r="Q196" s="228"/>
      <c r="R196" s="228"/>
      <c r="S196" s="228"/>
      <c r="T196" s="229"/>
      <c r="AT196" s="230" t="s">
        <v>144</v>
      </c>
      <c r="AU196" s="230" t="s">
        <v>134</v>
      </c>
      <c r="AV196" s="12" t="s">
        <v>134</v>
      </c>
      <c r="AW196" s="12" t="s">
        <v>33</v>
      </c>
      <c r="AX196" s="12" t="s">
        <v>72</v>
      </c>
      <c r="AY196" s="230" t="s">
        <v>126</v>
      </c>
    </row>
    <row r="197" s="12" customFormat="1">
      <c r="B197" s="220"/>
      <c r="C197" s="221"/>
      <c r="D197" s="217" t="s">
        <v>144</v>
      </c>
      <c r="E197" s="222" t="s">
        <v>19</v>
      </c>
      <c r="F197" s="223" t="s">
        <v>273</v>
      </c>
      <c r="G197" s="221"/>
      <c r="H197" s="224">
        <v>-7.0449999999999999</v>
      </c>
      <c r="I197" s="225"/>
      <c r="J197" s="221"/>
      <c r="K197" s="221"/>
      <c r="L197" s="226"/>
      <c r="M197" s="227"/>
      <c r="N197" s="228"/>
      <c r="O197" s="228"/>
      <c r="P197" s="228"/>
      <c r="Q197" s="228"/>
      <c r="R197" s="228"/>
      <c r="S197" s="228"/>
      <c r="T197" s="229"/>
      <c r="AT197" s="230" t="s">
        <v>144</v>
      </c>
      <c r="AU197" s="230" t="s">
        <v>134</v>
      </c>
      <c r="AV197" s="12" t="s">
        <v>134</v>
      </c>
      <c r="AW197" s="12" t="s">
        <v>33</v>
      </c>
      <c r="AX197" s="12" t="s">
        <v>72</v>
      </c>
      <c r="AY197" s="230" t="s">
        <v>126</v>
      </c>
    </row>
    <row r="198" s="12" customFormat="1">
      <c r="B198" s="220"/>
      <c r="C198" s="221"/>
      <c r="D198" s="217" t="s">
        <v>144</v>
      </c>
      <c r="E198" s="222" t="s">
        <v>19</v>
      </c>
      <c r="F198" s="223" t="s">
        <v>274</v>
      </c>
      <c r="G198" s="221"/>
      <c r="H198" s="224">
        <v>-17.760000000000002</v>
      </c>
      <c r="I198" s="225"/>
      <c r="J198" s="221"/>
      <c r="K198" s="221"/>
      <c r="L198" s="226"/>
      <c r="M198" s="227"/>
      <c r="N198" s="228"/>
      <c r="O198" s="228"/>
      <c r="P198" s="228"/>
      <c r="Q198" s="228"/>
      <c r="R198" s="228"/>
      <c r="S198" s="228"/>
      <c r="T198" s="229"/>
      <c r="AT198" s="230" t="s">
        <v>144</v>
      </c>
      <c r="AU198" s="230" t="s">
        <v>134</v>
      </c>
      <c r="AV198" s="12" t="s">
        <v>134</v>
      </c>
      <c r="AW198" s="12" t="s">
        <v>33</v>
      </c>
      <c r="AX198" s="12" t="s">
        <v>72</v>
      </c>
      <c r="AY198" s="230" t="s">
        <v>126</v>
      </c>
    </row>
    <row r="199" s="12" customFormat="1">
      <c r="B199" s="220"/>
      <c r="C199" s="221"/>
      <c r="D199" s="217" t="s">
        <v>144</v>
      </c>
      <c r="E199" s="222" t="s">
        <v>19</v>
      </c>
      <c r="F199" s="223" t="s">
        <v>275</v>
      </c>
      <c r="G199" s="221"/>
      <c r="H199" s="224">
        <v>-31.079999999999998</v>
      </c>
      <c r="I199" s="225"/>
      <c r="J199" s="221"/>
      <c r="K199" s="221"/>
      <c r="L199" s="226"/>
      <c r="M199" s="227"/>
      <c r="N199" s="228"/>
      <c r="O199" s="228"/>
      <c r="P199" s="228"/>
      <c r="Q199" s="228"/>
      <c r="R199" s="228"/>
      <c r="S199" s="228"/>
      <c r="T199" s="229"/>
      <c r="AT199" s="230" t="s">
        <v>144</v>
      </c>
      <c r="AU199" s="230" t="s">
        <v>134</v>
      </c>
      <c r="AV199" s="12" t="s">
        <v>134</v>
      </c>
      <c r="AW199" s="12" t="s">
        <v>33</v>
      </c>
      <c r="AX199" s="12" t="s">
        <v>72</v>
      </c>
      <c r="AY199" s="230" t="s">
        <v>126</v>
      </c>
    </row>
    <row r="200" s="12" customFormat="1">
      <c r="B200" s="220"/>
      <c r="C200" s="221"/>
      <c r="D200" s="217" t="s">
        <v>144</v>
      </c>
      <c r="E200" s="222" t="s">
        <v>19</v>
      </c>
      <c r="F200" s="223" t="s">
        <v>276</v>
      </c>
      <c r="G200" s="221"/>
      <c r="H200" s="224">
        <v>-1.546</v>
      </c>
      <c r="I200" s="225"/>
      <c r="J200" s="221"/>
      <c r="K200" s="221"/>
      <c r="L200" s="226"/>
      <c r="M200" s="227"/>
      <c r="N200" s="228"/>
      <c r="O200" s="228"/>
      <c r="P200" s="228"/>
      <c r="Q200" s="228"/>
      <c r="R200" s="228"/>
      <c r="S200" s="228"/>
      <c r="T200" s="229"/>
      <c r="AT200" s="230" t="s">
        <v>144</v>
      </c>
      <c r="AU200" s="230" t="s">
        <v>134</v>
      </c>
      <c r="AV200" s="12" t="s">
        <v>134</v>
      </c>
      <c r="AW200" s="12" t="s">
        <v>33</v>
      </c>
      <c r="AX200" s="12" t="s">
        <v>72</v>
      </c>
      <c r="AY200" s="230" t="s">
        <v>126</v>
      </c>
    </row>
    <row r="201" s="12" customFormat="1">
      <c r="B201" s="220"/>
      <c r="C201" s="221"/>
      <c r="D201" s="217" t="s">
        <v>144</v>
      </c>
      <c r="E201" s="222" t="s">
        <v>19</v>
      </c>
      <c r="F201" s="223" t="s">
        <v>277</v>
      </c>
      <c r="G201" s="221"/>
      <c r="H201" s="224">
        <v>-16.666</v>
      </c>
      <c r="I201" s="225"/>
      <c r="J201" s="221"/>
      <c r="K201" s="221"/>
      <c r="L201" s="226"/>
      <c r="M201" s="227"/>
      <c r="N201" s="228"/>
      <c r="O201" s="228"/>
      <c r="P201" s="228"/>
      <c r="Q201" s="228"/>
      <c r="R201" s="228"/>
      <c r="S201" s="228"/>
      <c r="T201" s="229"/>
      <c r="AT201" s="230" t="s">
        <v>144</v>
      </c>
      <c r="AU201" s="230" t="s">
        <v>134</v>
      </c>
      <c r="AV201" s="12" t="s">
        <v>134</v>
      </c>
      <c r="AW201" s="12" t="s">
        <v>33</v>
      </c>
      <c r="AX201" s="12" t="s">
        <v>72</v>
      </c>
      <c r="AY201" s="230" t="s">
        <v>126</v>
      </c>
    </row>
    <row r="202" s="12" customFormat="1">
      <c r="B202" s="220"/>
      <c r="C202" s="221"/>
      <c r="D202" s="217" t="s">
        <v>144</v>
      </c>
      <c r="E202" s="222" t="s">
        <v>19</v>
      </c>
      <c r="F202" s="223" t="s">
        <v>278</v>
      </c>
      <c r="G202" s="221"/>
      <c r="H202" s="224">
        <v>-7.069</v>
      </c>
      <c r="I202" s="225"/>
      <c r="J202" s="221"/>
      <c r="K202" s="221"/>
      <c r="L202" s="226"/>
      <c r="M202" s="227"/>
      <c r="N202" s="228"/>
      <c r="O202" s="228"/>
      <c r="P202" s="228"/>
      <c r="Q202" s="228"/>
      <c r="R202" s="228"/>
      <c r="S202" s="228"/>
      <c r="T202" s="229"/>
      <c r="AT202" s="230" t="s">
        <v>144</v>
      </c>
      <c r="AU202" s="230" t="s">
        <v>134</v>
      </c>
      <c r="AV202" s="12" t="s">
        <v>134</v>
      </c>
      <c r="AW202" s="12" t="s">
        <v>33</v>
      </c>
      <c r="AX202" s="12" t="s">
        <v>72</v>
      </c>
      <c r="AY202" s="230" t="s">
        <v>126</v>
      </c>
    </row>
    <row r="203" s="12" customFormat="1">
      <c r="B203" s="220"/>
      <c r="C203" s="221"/>
      <c r="D203" s="217" t="s">
        <v>144</v>
      </c>
      <c r="E203" s="222" t="s">
        <v>19</v>
      </c>
      <c r="F203" s="223" t="s">
        <v>279</v>
      </c>
      <c r="G203" s="221"/>
      <c r="H203" s="224">
        <v>-28.178999999999998</v>
      </c>
      <c r="I203" s="225"/>
      <c r="J203" s="221"/>
      <c r="K203" s="221"/>
      <c r="L203" s="226"/>
      <c r="M203" s="227"/>
      <c r="N203" s="228"/>
      <c r="O203" s="228"/>
      <c r="P203" s="228"/>
      <c r="Q203" s="228"/>
      <c r="R203" s="228"/>
      <c r="S203" s="228"/>
      <c r="T203" s="229"/>
      <c r="AT203" s="230" t="s">
        <v>144</v>
      </c>
      <c r="AU203" s="230" t="s">
        <v>134</v>
      </c>
      <c r="AV203" s="12" t="s">
        <v>134</v>
      </c>
      <c r="AW203" s="12" t="s">
        <v>33</v>
      </c>
      <c r="AX203" s="12" t="s">
        <v>72</v>
      </c>
      <c r="AY203" s="230" t="s">
        <v>126</v>
      </c>
    </row>
    <row r="204" s="12" customFormat="1">
      <c r="B204" s="220"/>
      <c r="C204" s="221"/>
      <c r="D204" s="217" t="s">
        <v>144</v>
      </c>
      <c r="E204" s="222" t="s">
        <v>19</v>
      </c>
      <c r="F204" s="223" t="s">
        <v>280</v>
      </c>
      <c r="G204" s="221"/>
      <c r="H204" s="224">
        <v>-1.5049999999999999</v>
      </c>
      <c r="I204" s="225"/>
      <c r="J204" s="221"/>
      <c r="K204" s="221"/>
      <c r="L204" s="226"/>
      <c r="M204" s="227"/>
      <c r="N204" s="228"/>
      <c r="O204" s="228"/>
      <c r="P204" s="228"/>
      <c r="Q204" s="228"/>
      <c r="R204" s="228"/>
      <c r="S204" s="228"/>
      <c r="T204" s="229"/>
      <c r="AT204" s="230" t="s">
        <v>144</v>
      </c>
      <c r="AU204" s="230" t="s">
        <v>134</v>
      </c>
      <c r="AV204" s="12" t="s">
        <v>134</v>
      </c>
      <c r="AW204" s="12" t="s">
        <v>33</v>
      </c>
      <c r="AX204" s="12" t="s">
        <v>72</v>
      </c>
      <c r="AY204" s="230" t="s">
        <v>126</v>
      </c>
    </row>
    <row r="205" s="12" customFormat="1">
      <c r="B205" s="220"/>
      <c r="C205" s="221"/>
      <c r="D205" s="217" t="s">
        <v>144</v>
      </c>
      <c r="E205" s="222" t="s">
        <v>19</v>
      </c>
      <c r="F205" s="223" t="s">
        <v>281</v>
      </c>
      <c r="G205" s="221"/>
      <c r="H205" s="224">
        <v>-10.301</v>
      </c>
      <c r="I205" s="225"/>
      <c r="J205" s="221"/>
      <c r="K205" s="221"/>
      <c r="L205" s="226"/>
      <c r="M205" s="227"/>
      <c r="N205" s="228"/>
      <c r="O205" s="228"/>
      <c r="P205" s="228"/>
      <c r="Q205" s="228"/>
      <c r="R205" s="228"/>
      <c r="S205" s="228"/>
      <c r="T205" s="229"/>
      <c r="AT205" s="230" t="s">
        <v>144</v>
      </c>
      <c r="AU205" s="230" t="s">
        <v>134</v>
      </c>
      <c r="AV205" s="12" t="s">
        <v>134</v>
      </c>
      <c r="AW205" s="12" t="s">
        <v>33</v>
      </c>
      <c r="AX205" s="12" t="s">
        <v>72</v>
      </c>
      <c r="AY205" s="230" t="s">
        <v>126</v>
      </c>
    </row>
    <row r="206" s="12" customFormat="1">
      <c r="B206" s="220"/>
      <c r="C206" s="221"/>
      <c r="D206" s="217" t="s">
        <v>144</v>
      </c>
      <c r="E206" s="222" t="s">
        <v>19</v>
      </c>
      <c r="F206" s="223" t="s">
        <v>282</v>
      </c>
      <c r="G206" s="221"/>
      <c r="H206" s="224">
        <v>-4.7999999999999998</v>
      </c>
      <c r="I206" s="225"/>
      <c r="J206" s="221"/>
      <c r="K206" s="221"/>
      <c r="L206" s="226"/>
      <c r="M206" s="227"/>
      <c r="N206" s="228"/>
      <c r="O206" s="228"/>
      <c r="P206" s="228"/>
      <c r="Q206" s="228"/>
      <c r="R206" s="228"/>
      <c r="S206" s="228"/>
      <c r="T206" s="229"/>
      <c r="AT206" s="230" t="s">
        <v>144</v>
      </c>
      <c r="AU206" s="230" t="s">
        <v>134</v>
      </c>
      <c r="AV206" s="12" t="s">
        <v>134</v>
      </c>
      <c r="AW206" s="12" t="s">
        <v>33</v>
      </c>
      <c r="AX206" s="12" t="s">
        <v>72</v>
      </c>
      <c r="AY206" s="230" t="s">
        <v>126</v>
      </c>
    </row>
    <row r="207" s="12" customFormat="1">
      <c r="B207" s="220"/>
      <c r="C207" s="221"/>
      <c r="D207" s="217" t="s">
        <v>144</v>
      </c>
      <c r="E207" s="222" t="s">
        <v>19</v>
      </c>
      <c r="F207" s="223" t="s">
        <v>283</v>
      </c>
      <c r="G207" s="221"/>
      <c r="H207" s="224">
        <v>-10.538</v>
      </c>
      <c r="I207" s="225"/>
      <c r="J207" s="221"/>
      <c r="K207" s="221"/>
      <c r="L207" s="226"/>
      <c r="M207" s="227"/>
      <c r="N207" s="228"/>
      <c r="O207" s="228"/>
      <c r="P207" s="228"/>
      <c r="Q207" s="228"/>
      <c r="R207" s="228"/>
      <c r="S207" s="228"/>
      <c r="T207" s="229"/>
      <c r="AT207" s="230" t="s">
        <v>144</v>
      </c>
      <c r="AU207" s="230" t="s">
        <v>134</v>
      </c>
      <c r="AV207" s="12" t="s">
        <v>134</v>
      </c>
      <c r="AW207" s="12" t="s">
        <v>33</v>
      </c>
      <c r="AX207" s="12" t="s">
        <v>72</v>
      </c>
      <c r="AY207" s="230" t="s">
        <v>126</v>
      </c>
    </row>
    <row r="208" s="12" customFormat="1">
      <c r="B208" s="220"/>
      <c r="C208" s="221"/>
      <c r="D208" s="217" t="s">
        <v>144</v>
      </c>
      <c r="E208" s="222" t="s">
        <v>19</v>
      </c>
      <c r="F208" s="223" t="s">
        <v>284</v>
      </c>
      <c r="G208" s="221"/>
      <c r="H208" s="224">
        <v>-5.8079999999999998</v>
      </c>
      <c r="I208" s="225"/>
      <c r="J208" s="221"/>
      <c r="K208" s="221"/>
      <c r="L208" s="226"/>
      <c r="M208" s="227"/>
      <c r="N208" s="228"/>
      <c r="O208" s="228"/>
      <c r="P208" s="228"/>
      <c r="Q208" s="228"/>
      <c r="R208" s="228"/>
      <c r="S208" s="228"/>
      <c r="T208" s="229"/>
      <c r="AT208" s="230" t="s">
        <v>144</v>
      </c>
      <c r="AU208" s="230" t="s">
        <v>134</v>
      </c>
      <c r="AV208" s="12" t="s">
        <v>134</v>
      </c>
      <c r="AW208" s="12" t="s">
        <v>33</v>
      </c>
      <c r="AX208" s="12" t="s">
        <v>72</v>
      </c>
      <c r="AY208" s="230" t="s">
        <v>126</v>
      </c>
    </row>
    <row r="209" s="12" customFormat="1">
      <c r="B209" s="220"/>
      <c r="C209" s="221"/>
      <c r="D209" s="217" t="s">
        <v>144</v>
      </c>
      <c r="E209" s="222" t="s">
        <v>19</v>
      </c>
      <c r="F209" s="223" t="s">
        <v>285</v>
      </c>
      <c r="G209" s="221"/>
      <c r="H209" s="224">
        <v>-6.5709999999999997</v>
      </c>
      <c r="I209" s="225"/>
      <c r="J209" s="221"/>
      <c r="K209" s="221"/>
      <c r="L209" s="226"/>
      <c r="M209" s="227"/>
      <c r="N209" s="228"/>
      <c r="O209" s="228"/>
      <c r="P209" s="228"/>
      <c r="Q209" s="228"/>
      <c r="R209" s="228"/>
      <c r="S209" s="228"/>
      <c r="T209" s="229"/>
      <c r="AT209" s="230" t="s">
        <v>144</v>
      </c>
      <c r="AU209" s="230" t="s">
        <v>134</v>
      </c>
      <c r="AV209" s="12" t="s">
        <v>134</v>
      </c>
      <c r="AW209" s="12" t="s">
        <v>33</v>
      </c>
      <c r="AX209" s="12" t="s">
        <v>72</v>
      </c>
      <c r="AY209" s="230" t="s">
        <v>126</v>
      </c>
    </row>
    <row r="210" s="14" customFormat="1">
      <c r="B210" s="252"/>
      <c r="C210" s="253"/>
      <c r="D210" s="217" t="s">
        <v>144</v>
      </c>
      <c r="E210" s="254" t="s">
        <v>19</v>
      </c>
      <c r="F210" s="255" t="s">
        <v>286</v>
      </c>
      <c r="G210" s="253"/>
      <c r="H210" s="256">
        <v>-153.11600000000001</v>
      </c>
      <c r="I210" s="257"/>
      <c r="J210" s="253"/>
      <c r="K210" s="253"/>
      <c r="L210" s="258"/>
      <c r="M210" s="259"/>
      <c r="N210" s="260"/>
      <c r="O210" s="260"/>
      <c r="P210" s="260"/>
      <c r="Q210" s="260"/>
      <c r="R210" s="260"/>
      <c r="S210" s="260"/>
      <c r="T210" s="261"/>
      <c r="AT210" s="262" t="s">
        <v>144</v>
      </c>
      <c r="AU210" s="262" t="s">
        <v>134</v>
      </c>
      <c r="AV210" s="14" t="s">
        <v>150</v>
      </c>
      <c r="AW210" s="14" t="s">
        <v>33</v>
      </c>
      <c r="AX210" s="14" t="s">
        <v>72</v>
      </c>
      <c r="AY210" s="262" t="s">
        <v>126</v>
      </c>
    </row>
    <row r="211" s="13" customFormat="1">
      <c r="B211" s="231"/>
      <c r="C211" s="232"/>
      <c r="D211" s="217" t="s">
        <v>144</v>
      </c>
      <c r="E211" s="233" t="s">
        <v>19</v>
      </c>
      <c r="F211" s="234" t="s">
        <v>231</v>
      </c>
      <c r="G211" s="232"/>
      <c r="H211" s="235">
        <v>697.68700000000001</v>
      </c>
      <c r="I211" s="236"/>
      <c r="J211" s="232"/>
      <c r="K211" s="232"/>
      <c r="L211" s="237"/>
      <c r="M211" s="238"/>
      <c r="N211" s="239"/>
      <c r="O211" s="239"/>
      <c r="P211" s="239"/>
      <c r="Q211" s="239"/>
      <c r="R211" s="239"/>
      <c r="S211" s="239"/>
      <c r="T211" s="240"/>
      <c r="AT211" s="241" t="s">
        <v>144</v>
      </c>
      <c r="AU211" s="241" t="s">
        <v>134</v>
      </c>
      <c r="AV211" s="13" t="s">
        <v>133</v>
      </c>
      <c r="AW211" s="13" t="s">
        <v>33</v>
      </c>
      <c r="AX211" s="13" t="s">
        <v>77</v>
      </c>
      <c r="AY211" s="241" t="s">
        <v>126</v>
      </c>
    </row>
    <row r="212" s="12" customFormat="1">
      <c r="B212" s="220"/>
      <c r="C212" s="221"/>
      <c r="D212" s="217" t="s">
        <v>144</v>
      </c>
      <c r="E212" s="221"/>
      <c r="F212" s="223" t="s">
        <v>289</v>
      </c>
      <c r="G212" s="221"/>
      <c r="H212" s="224">
        <v>711.64099999999996</v>
      </c>
      <c r="I212" s="225"/>
      <c r="J212" s="221"/>
      <c r="K212" s="221"/>
      <c r="L212" s="226"/>
      <c r="M212" s="227"/>
      <c r="N212" s="228"/>
      <c r="O212" s="228"/>
      <c r="P212" s="228"/>
      <c r="Q212" s="228"/>
      <c r="R212" s="228"/>
      <c r="S212" s="228"/>
      <c r="T212" s="229"/>
      <c r="AT212" s="230" t="s">
        <v>144</v>
      </c>
      <c r="AU212" s="230" t="s">
        <v>134</v>
      </c>
      <c r="AV212" s="12" t="s">
        <v>134</v>
      </c>
      <c r="AW212" s="12" t="s">
        <v>4</v>
      </c>
      <c r="AX212" s="12" t="s">
        <v>77</v>
      </c>
      <c r="AY212" s="230" t="s">
        <v>126</v>
      </c>
    </row>
    <row r="213" s="1" customFormat="1" ht="16.5" customHeight="1">
      <c r="B213" s="38"/>
      <c r="C213" s="242" t="s">
        <v>290</v>
      </c>
      <c r="D213" s="242" t="s">
        <v>170</v>
      </c>
      <c r="E213" s="243" t="s">
        <v>291</v>
      </c>
      <c r="F213" s="244" t="s">
        <v>292</v>
      </c>
      <c r="G213" s="245" t="s">
        <v>131</v>
      </c>
      <c r="H213" s="246">
        <v>91.775000000000006</v>
      </c>
      <c r="I213" s="247"/>
      <c r="J213" s="248">
        <f>ROUND(I213*H213,2)</f>
        <v>0</v>
      </c>
      <c r="K213" s="244" t="s">
        <v>141</v>
      </c>
      <c r="L213" s="249"/>
      <c r="M213" s="250" t="s">
        <v>19</v>
      </c>
      <c r="N213" s="251" t="s">
        <v>44</v>
      </c>
      <c r="O213" s="83"/>
      <c r="P213" s="213">
        <f>O213*H213</f>
        <v>0</v>
      </c>
      <c r="Q213" s="213">
        <v>0.0030000000000000001</v>
      </c>
      <c r="R213" s="213">
        <f>Q213*H213</f>
        <v>0.27532500000000004</v>
      </c>
      <c r="S213" s="213">
        <v>0</v>
      </c>
      <c r="T213" s="214">
        <f>S213*H213</f>
        <v>0</v>
      </c>
      <c r="AR213" s="215" t="s">
        <v>174</v>
      </c>
      <c r="AT213" s="215" t="s">
        <v>170</v>
      </c>
      <c r="AU213" s="215" t="s">
        <v>134</v>
      </c>
      <c r="AY213" s="17" t="s">
        <v>126</v>
      </c>
      <c r="BE213" s="216">
        <f>IF(N213="základní",J213,0)</f>
        <v>0</v>
      </c>
      <c r="BF213" s="216">
        <f>IF(N213="snížená",J213,0)</f>
        <v>0</v>
      </c>
      <c r="BG213" s="216">
        <f>IF(N213="zákl. přenesená",J213,0)</f>
        <v>0</v>
      </c>
      <c r="BH213" s="216">
        <f>IF(N213="sníž. přenesená",J213,0)</f>
        <v>0</v>
      </c>
      <c r="BI213" s="216">
        <f>IF(N213="nulová",J213,0)</f>
        <v>0</v>
      </c>
      <c r="BJ213" s="17" t="s">
        <v>134</v>
      </c>
      <c r="BK213" s="216">
        <f>ROUND(I213*H213,2)</f>
        <v>0</v>
      </c>
      <c r="BL213" s="17" t="s">
        <v>133</v>
      </c>
      <c r="BM213" s="215" t="s">
        <v>293</v>
      </c>
    </row>
    <row r="214" s="12" customFormat="1">
      <c r="B214" s="220"/>
      <c r="C214" s="221"/>
      <c r="D214" s="217" t="s">
        <v>144</v>
      </c>
      <c r="E214" s="222" t="s">
        <v>19</v>
      </c>
      <c r="F214" s="223" t="s">
        <v>267</v>
      </c>
      <c r="G214" s="221"/>
      <c r="H214" s="224">
        <v>12.75</v>
      </c>
      <c r="I214" s="225"/>
      <c r="J214" s="221"/>
      <c r="K214" s="221"/>
      <c r="L214" s="226"/>
      <c r="M214" s="227"/>
      <c r="N214" s="228"/>
      <c r="O214" s="228"/>
      <c r="P214" s="228"/>
      <c r="Q214" s="228"/>
      <c r="R214" s="228"/>
      <c r="S214" s="228"/>
      <c r="T214" s="229"/>
      <c r="AT214" s="230" t="s">
        <v>144</v>
      </c>
      <c r="AU214" s="230" t="s">
        <v>134</v>
      </c>
      <c r="AV214" s="12" t="s">
        <v>134</v>
      </c>
      <c r="AW214" s="12" t="s">
        <v>33</v>
      </c>
      <c r="AX214" s="12" t="s">
        <v>72</v>
      </c>
      <c r="AY214" s="230" t="s">
        <v>126</v>
      </c>
    </row>
    <row r="215" s="12" customFormat="1">
      <c r="B215" s="220"/>
      <c r="C215" s="221"/>
      <c r="D215" s="217" t="s">
        <v>144</v>
      </c>
      <c r="E215" s="222" t="s">
        <v>19</v>
      </c>
      <c r="F215" s="223" t="s">
        <v>268</v>
      </c>
      <c r="G215" s="221"/>
      <c r="H215" s="224">
        <v>27.75</v>
      </c>
      <c r="I215" s="225"/>
      <c r="J215" s="221"/>
      <c r="K215" s="221"/>
      <c r="L215" s="226"/>
      <c r="M215" s="227"/>
      <c r="N215" s="228"/>
      <c r="O215" s="228"/>
      <c r="P215" s="228"/>
      <c r="Q215" s="228"/>
      <c r="R215" s="228"/>
      <c r="S215" s="228"/>
      <c r="T215" s="229"/>
      <c r="AT215" s="230" t="s">
        <v>144</v>
      </c>
      <c r="AU215" s="230" t="s">
        <v>134</v>
      </c>
      <c r="AV215" s="12" t="s">
        <v>134</v>
      </c>
      <c r="AW215" s="12" t="s">
        <v>33</v>
      </c>
      <c r="AX215" s="12" t="s">
        <v>72</v>
      </c>
      <c r="AY215" s="230" t="s">
        <v>126</v>
      </c>
    </row>
    <row r="216" s="12" customFormat="1">
      <c r="B216" s="220"/>
      <c r="C216" s="221"/>
      <c r="D216" s="217" t="s">
        <v>144</v>
      </c>
      <c r="E216" s="222" t="s">
        <v>19</v>
      </c>
      <c r="F216" s="223" t="s">
        <v>269</v>
      </c>
      <c r="G216" s="221"/>
      <c r="H216" s="224">
        <v>17.074999999999999</v>
      </c>
      <c r="I216" s="225"/>
      <c r="J216" s="221"/>
      <c r="K216" s="221"/>
      <c r="L216" s="226"/>
      <c r="M216" s="227"/>
      <c r="N216" s="228"/>
      <c r="O216" s="228"/>
      <c r="P216" s="228"/>
      <c r="Q216" s="228"/>
      <c r="R216" s="228"/>
      <c r="S216" s="228"/>
      <c r="T216" s="229"/>
      <c r="AT216" s="230" t="s">
        <v>144</v>
      </c>
      <c r="AU216" s="230" t="s">
        <v>134</v>
      </c>
      <c r="AV216" s="12" t="s">
        <v>134</v>
      </c>
      <c r="AW216" s="12" t="s">
        <v>33</v>
      </c>
      <c r="AX216" s="12" t="s">
        <v>72</v>
      </c>
      <c r="AY216" s="230" t="s">
        <v>126</v>
      </c>
    </row>
    <row r="217" s="12" customFormat="1">
      <c r="B217" s="220"/>
      <c r="C217" s="221"/>
      <c r="D217" s="217" t="s">
        <v>144</v>
      </c>
      <c r="E217" s="222" t="s">
        <v>19</v>
      </c>
      <c r="F217" s="223" t="s">
        <v>270</v>
      </c>
      <c r="G217" s="221"/>
      <c r="H217" s="224">
        <v>32.399999999999999</v>
      </c>
      <c r="I217" s="225"/>
      <c r="J217" s="221"/>
      <c r="K217" s="221"/>
      <c r="L217" s="226"/>
      <c r="M217" s="227"/>
      <c r="N217" s="228"/>
      <c r="O217" s="228"/>
      <c r="P217" s="228"/>
      <c r="Q217" s="228"/>
      <c r="R217" s="228"/>
      <c r="S217" s="228"/>
      <c r="T217" s="229"/>
      <c r="AT217" s="230" t="s">
        <v>144</v>
      </c>
      <c r="AU217" s="230" t="s">
        <v>134</v>
      </c>
      <c r="AV217" s="12" t="s">
        <v>134</v>
      </c>
      <c r="AW217" s="12" t="s">
        <v>33</v>
      </c>
      <c r="AX217" s="12" t="s">
        <v>72</v>
      </c>
      <c r="AY217" s="230" t="s">
        <v>126</v>
      </c>
    </row>
    <row r="218" s="13" customFormat="1">
      <c r="B218" s="231"/>
      <c r="C218" s="232"/>
      <c r="D218" s="217" t="s">
        <v>144</v>
      </c>
      <c r="E218" s="233" t="s">
        <v>19</v>
      </c>
      <c r="F218" s="234" t="s">
        <v>231</v>
      </c>
      <c r="G218" s="232"/>
      <c r="H218" s="235">
        <v>89.974999999999994</v>
      </c>
      <c r="I218" s="236"/>
      <c r="J218" s="232"/>
      <c r="K218" s="232"/>
      <c r="L218" s="237"/>
      <c r="M218" s="238"/>
      <c r="N218" s="239"/>
      <c r="O218" s="239"/>
      <c r="P218" s="239"/>
      <c r="Q218" s="239"/>
      <c r="R218" s="239"/>
      <c r="S218" s="239"/>
      <c r="T218" s="240"/>
      <c r="AT218" s="241" t="s">
        <v>144</v>
      </c>
      <c r="AU218" s="241" t="s">
        <v>134</v>
      </c>
      <c r="AV218" s="13" t="s">
        <v>133</v>
      </c>
      <c r="AW218" s="13" t="s">
        <v>33</v>
      </c>
      <c r="AX218" s="13" t="s">
        <v>77</v>
      </c>
      <c r="AY218" s="241" t="s">
        <v>126</v>
      </c>
    </row>
    <row r="219" s="12" customFormat="1">
      <c r="B219" s="220"/>
      <c r="C219" s="221"/>
      <c r="D219" s="217" t="s">
        <v>144</v>
      </c>
      <c r="E219" s="221"/>
      <c r="F219" s="223" t="s">
        <v>294</v>
      </c>
      <c r="G219" s="221"/>
      <c r="H219" s="224">
        <v>91.775000000000006</v>
      </c>
      <c r="I219" s="225"/>
      <c r="J219" s="221"/>
      <c r="K219" s="221"/>
      <c r="L219" s="226"/>
      <c r="M219" s="227"/>
      <c r="N219" s="228"/>
      <c r="O219" s="228"/>
      <c r="P219" s="228"/>
      <c r="Q219" s="228"/>
      <c r="R219" s="228"/>
      <c r="S219" s="228"/>
      <c r="T219" s="229"/>
      <c r="AT219" s="230" t="s">
        <v>144</v>
      </c>
      <c r="AU219" s="230" t="s">
        <v>134</v>
      </c>
      <c r="AV219" s="12" t="s">
        <v>134</v>
      </c>
      <c r="AW219" s="12" t="s">
        <v>4</v>
      </c>
      <c r="AX219" s="12" t="s">
        <v>77</v>
      </c>
      <c r="AY219" s="230" t="s">
        <v>126</v>
      </c>
    </row>
    <row r="220" s="1" customFormat="1" ht="24" customHeight="1">
      <c r="B220" s="38"/>
      <c r="C220" s="204" t="s">
        <v>295</v>
      </c>
      <c r="D220" s="204" t="s">
        <v>128</v>
      </c>
      <c r="E220" s="205" t="s">
        <v>296</v>
      </c>
      <c r="F220" s="206" t="s">
        <v>297</v>
      </c>
      <c r="G220" s="207" t="s">
        <v>298</v>
      </c>
      <c r="H220" s="208">
        <v>369.11000000000001</v>
      </c>
      <c r="I220" s="209"/>
      <c r="J220" s="210">
        <f>ROUND(I220*H220,2)</f>
        <v>0</v>
      </c>
      <c r="K220" s="206" t="s">
        <v>141</v>
      </c>
      <c r="L220" s="43"/>
      <c r="M220" s="211" t="s">
        <v>19</v>
      </c>
      <c r="N220" s="212" t="s">
        <v>44</v>
      </c>
      <c r="O220" s="83"/>
      <c r="P220" s="213">
        <f>O220*H220</f>
        <v>0</v>
      </c>
      <c r="Q220" s="213">
        <v>0.0033899999999999998</v>
      </c>
      <c r="R220" s="213">
        <f>Q220*H220</f>
        <v>1.2512828999999999</v>
      </c>
      <c r="S220" s="213">
        <v>0</v>
      </c>
      <c r="T220" s="214">
        <f>S220*H220</f>
        <v>0</v>
      </c>
      <c r="AR220" s="215" t="s">
        <v>133</v>
      </c>
      <c r="AT220" s="215" t="s">
        <v>128</v>
      </c>
      <c r="AU220" s="215" t="s">
        <v>134</v>
      </c>
      <c r="AY220" s="17" t="s">
        <v>126</v>
      </c>
      <c r="BE220" s="216">
        <f>IF(N220="základní",J220,0)</f>
        <v>0</v>
      </c>
      <c r="BF220" s="216">
        <f>IF(N220="snížená",J220,0)</f>
        <v>0</v>
      </c>
      <c r="BG220" s="216">
        <f>IF(N220="zákl. přenesená",J220,0)</f>
        <v>0</v>
      </c>
      <c r="BH220" s="216">
        <f>IF(N220="sníž. přenesená",J220,0)</f>
        <v>0</v>
      </c>
      <c r="BI220" s="216">
        <f>IF(N220="nulová",J220,0)</f>
        <v>0</v>
      </c>
      <c r="BJ220" s="17" t="s">
        <v>134</v>
      </c>
      <c r="BK220" s="216">
        <f>ROUND(I220*H220,2)</f>
        <v>0</v>
      </c>
      <c r="BL220" s="17" t="s">
        <v>133</v>
      </c>
      <c r="BM220" s="215" t="s">
        <v>299</v>
      </c>
    </row>
    <row r="221" s="1" customFormat="1">
      <c r="B221" s="38"/>
      <c r="C221" s="39"/>
      <c r="D221" s="217" t="s">
        <v>136</v>
      </c>
      <c r="E221" s="39"/>
      <c r="F221" s="218" t="s">
        <v>300</v>
      </c>
      <c r="G221" s="39"/>
      <c r="H221" s="39"/>
      <c r="I221" s="129"/>
      <c r="J221" s="39"/>
      <c r="K221" s="39"/>
      <c r="L221" s="43"/>
      <c r="M221" s="219"/>
      <c r="N221" s="83"/>
      <c r="O221" s="83"/>
      <c r="P221" s="83"/>
      <c r="Q221" s="83"/>
      <c r="R221" s="83"/>
      <c r="S221" s="83"/>
      <c r="T221" s="84"/>
      <c r="AT221" s="17" t="s">
        <v>136</v>
      </c>
      <c r="AU221" s="17" t="s">
        <v>134</v>
      </c>
    </row>
    <row r="222" s="12" customFormat="1">
      <c r="B222" s="220"/>
      <c r="C222" s="221"/>
      <c r="D222" s="217" t="s">
        <v>144</v>
      </c>
      <c r="E222" s="222" t="s">
        <v>19</v>
      </c>
      <c r="F222" s="223" t="s">
        <v>301</v>
      </c>
      <c r="G222" s="221"/>
      <c r="H222" s="224">
        <v>16.640000000000001</v>
      </c>
      <c r="I222" s="225"/>
      <c r="J222" s="221"/>
      <c r="K222" s="221"/>
      <c r="L222" s="226"/>
      <c r="M222" s="227"/>
      <c r="N222" s="228"/>
      <c r="O222" s="228"/>
      <c r="P222" s="228"/>
      <c r="Q222" s="228"/>
      <c r="R222" s="228"/>
      <c r="S222" s="228"/>
      <c r="T222" s="229"/>
      <c r="AT222" s="230" t="s">
        <v>144</v>
      </c>
      <c r="AU222" s="230" t="s">
        <v>134</v>
      </c>
      <c r="AV222" s="12" t="s">
        <v>134</v>
      </c>
      <c r="AW222" s="12" t="s">
        <v>33</v>
      </c>
      <c r="AX222" s="12" t="s">
        <v>72</v>
      </c>
      <c r="AY222" s="230" t="s">
        <v>126</v>
      </c>
    </row>
    <row r="223" s="12" customFormat="1">
      <c r="B223" s="220"/>
      <c r="C223" s="221"/>
      <c r="D223" s="217" t="s">
        <v>144</v>
      </c>
      <c r="E223" s="222" t="s">
        <v>19</v>
      </c>
      <c r="F223" s="223" t="s">
        <v>302</v>
      </c>
      <c r="G223" s="221"/>
      <c r="H223" s="224">
        <v>15.44</v>
      </c>
      <c r="I223" s="225"/>
      <c r="J223" s="221"/>
      <c r="K223" s="221"/>
      <c r="L223" s="226"/>
      <c r="M223" s="227"/>
      <c r="N223" s="228"/>
      <c r="O223" s="228"/>
      <c r="P223" s="228"/>
      <c r="Q223" s="228"/>
      <c r="R223" s="228"/>
      <c r="S223" s="228"/>
      <c r="T223" s="229"/>
      <c r="AT223" s="230" t="s">
        <v>144</v>
      </c>
      <c r="AU223" s="230" t="s">
        <v>134</v>
      </c>
      <c r="AV223" s="12" t="s">
        <v>134</v>
      </c>
      <c r="AW223" s="12" t="s">
        <v>33</v>
      </c>
      <c r="AX223" s="12" t="s">
        <v>72</v>
      </c>
      <c r="AY223" s="230" t="s">
        <v>126</v>
      </c>
    </row>
    <row r="224" s="12" customFormat="1">
      <c r="B224" s="220"/>
      <c r="C224" s="221"/>
      <c r="D224" s="217" t="s">
        <v>144</v>
      </c>
      <c r="E224" s="222" t="s">
        <v>19</v>
      </c>
      <c r="F224" s="223" t="s">
        <v>303</v>
      </c>
      <c r="G224" s="221"/>
      <c r="H224" s="224">
        <v>35.840000000000003</v>
      </c>
      <c r="I224" s="225"/>
      <c r="J224" s="221"/>
      <c r="K224" s="221"/>
      <c r="L224" s="226"/>
      <c r="M224" s="227"/>
      <c r="N224" s="228"/>
      <c r="O224" s="228"/>
      <c r="P224" s="228"/>
      <c r="Q224" s="228"/>
      <c r="R224" s="228"/>
      <c r="S224" s="228"/>
      <c r="T224" s="229"/>
      <c r="AT224" s="230" t="s">
        <v>144</v>
      </c>
      <c r="AU224" s="230" t="s">
        <v>134</v>
      </c>
      <c r="AV224" s="12" t="s">
        <v>134</v>
      </c>
      <c r="AW224" s="12" t="s">
        <v>33</v>
      </c>
      <c r="AX224" s="12" t="s">
        <v>72</v>
      </c>
      <c r="AY224" s="230" t="s">
        <v>126</v>
      </c>
    </row>
    <row r="225" s="12" customFormat="1">
      <c r="B225" s="220"/>
      <c r="C225" s="221"/>
      <c r="D225" s="217" t="s">
        <v>144</v>
      </c>
      <c r="E225" s="222" t="s">
        <v>19</v>
      </c>
      <c r="F225" s="223" t="s">
        <v>304</v>
      </c>
      <c r="G225" s="221"/>
      <c r="H225" s="224">
        <v>71.599999999999994</v>
      </c>
      <c r="I225" s="225"/>
      <c r="J225" s="221"/>
      <c r="K225" s="221"/>
      <c r="L225" s="226"/>
      <c r="M225" s="227"/>
      <c r="N225" s="228"/>
      <c r="O225" s="228"/>
      <c r="P225" s="228"/>
      <c r="Q225" s="228"/>
      <c r="R225" s="228"/>
      <c r="S225" s="228"/>
      <c r="T225" s="229"/>
      <c r="AT225" s="230" t="s">
        <v>144</v>
      </c>
      <c r="AU225" s="230" t="s">
        <v>134</v>
      </c>
      <c r="AV225" s="12" t="s">
        <v>134</v>
      </c>
      <c r="AW225" s="12" t="s">
        <v>33</v>
      </c>
      <c r="AX225" s="12" t="s">
        <v>72</v>
      </c>
      <c r="AY225" s="230" t="s">
        <v>126</v>
      </c>
    </row>
    <row r="226" s="12" customFormat="1">
      <c r="B226" s="220"/>
      <c r="C226" s="221"/>
      <c r="D226" s="217" t="s">
        <v>144</v>
      </c>
      <c r="E226" s="222" t="s">
        <v>19</v>
      </c>
      <c r="F226" s="223" t="s">
        <v>305</v>
      </c>
      <c r="G226" s="221"/>
      <c r="H226" s="224">
        <v>10.4</v>
      </c>
      <c r="I226" s="225"/>
      <c r="J226" s="221"/>
      <c r="K226" s="221"/>
      <c r="L226" s="226"/>
      <c r="M226" s="227"/>
      <c r="N226" s="228"/>
      <c r="O226" s="228"/>
      <c r="P226" s="228"/>
      <c r="Q226" s="228"/>
      <c r="R226" s="228"/>
      <c r="S226" s="228"/>
      <c r="T226" s="229"/>
      <c r="AT226" s="230" t="s">
        <v>144</v>
      </c>
      <c r="AU226" s="230" t="s">
        <v>134</v>
      </c>
      <c r="AV226" s="12" t="s">
        <v>134</v>
      </c>
      <c r="AW226" s="12" t="s">
        <v>33</v>
      </c>
      <c r="AX226" s="12" t="s">
        <v>72</v>
      </c>
      <c r="AY226" s="230" t="s">
        <v>126</v>
      </c>
    </row>
    <row r="227" s="12" customFormat="1">
      <c r="B227" s="220"/>
      <c r="C227" s="221"/>
      <c r="D227" s="217" t="s">
        <v>144</v>
      </c>
      <c r="E227" s="222" t="s">
        <v>19</v>
      </c>
      <c r="F227" s="223" t="s">
        <v>306</v>
      </c>
      <c r="G227" s="221"/>
      <c r="H227" s="224">
        <v>32.719999999999999</v>
      </c>
      <c r="I227" s="225"/>
      <c r="J227" s="221"/>
      <c r="K227" s="221"/>
      <c r="L227" s="226"/>
      <c r="M227" s="227"/>
      <c r="N227" s="228"/>
      <c r="O227" s="228"/>
      <c r="P227" s="228"/>
      <c r="Q227" s="228"/>
      <c r="R227" s="228"/>
      <c r="S227" s="228"/>
      <c r="T227" s="229"/>
      <c r="AT227" s="230" t="s">
        <v>144</v>
      </c>
      <c r="AU227" s="230" t="s">
        <v>134</v>
      </c>
      <c r="AV227" s="12" t="s">
        <v>134</v>
      </c>
      <c r="AW227" s="12" t="s">
        <v>33</v>
      </c>
      <c r="AX227" s="12" t="s">
        <v>72</v>
      </c>
      <c r="AY227" s="230" t="s">
        <v>126</v>
      </c>
    </row>
    <row r="228" s="12" customFormat="1">
      <c r="B228" s="220"/>
      <c r="C228" s="221"/>
      <c r="D228" s="217" t="s">
        <v>144</v>
      </c>
      <c r="E228" s="222" t="s">
        <v>19</v>
      </c>
      <c r="F228" s="223" t="s">
        <v>307</v>
      </c>
      <c r="G228" s="221"/>
      <c r="H228" s="224">
        <v>18.850000000000001</v>
      </c>
      <c r="I228" s="225"/>
      <c r="J228" s="221"/>
      <c r="K228" s="221"/>
      <c r="L228" s="226"/>
      <c r="M228" s="227"/>
      <c r="N228" s="228"/>
      <c r="O228" s="228"/>
      <c r="P228" s="228"/>
      <c r="Q228" s="228"/>
      <c r="R228" s="228"/>
      <c r="S228" s="228"/>
      <c r="T228" s="229"/>
      <c r="AT228" s="230" t="s">
        <v>144</v>
      </c>
      <c r="AU228" s="230" t="s">
        <v>134</v>
      </c>
      <c r="AV228" s="12" t="s">
        <v>134</v>
      </c>
      <c r="AW228" s="12" t="s">
        <v>33</v>
      </c>
      <c r="AX228" s="12" t="s">
        <v>72</v>
      </c>
      <c r="AY228" s="230" t="s">
        <v>126</v>
      </c>
    </row>
    <row r="229" s="12" customFormat="1">
      <c r="B229" s="220"/>
      <c r="C229" s="221"/>
      <c r="D229" s="217" t="s">
        <v>144</v>
      </c>
      <c r="E229" s="222" t="s">
        <v>19</v>
      </c>
      <c r="F229" s="223" t="s">
        <v>308</v>
      </c>
      <c r="G229" s="221"/>
      <c r="H229" s="224">
        <v>61.759999999999998</v>
      </c>
      <c r="I229" s="225"/>
      <c r="J229" s="221"/>
      <c r="K229" s="221"/>
      <c r="L229" s="226"/>
      <c r="M229" s="227"/>
      <c r="N229" s="228"/>
      <c r="O229" s="228"/>
      <c r="P229" s="228"/>
      <c r="Q229" s="228"/>
      <c r="R229" s="228"/>
      <c r="S229" s="228"/>
      <c r="T229" s="229"/>
      <c r="AT229" s="230" t="s">
        <v>144</v>
      </c>
      <c r="AU229" s="230" t="s">
        <v>134</v>
      </c>
      <c r="AV229" s="12" t="s">
        <v>134</v>
      </c>
      <c r="AW229" s="12" t="s">
        <v>33</v>
      </c>
      <c r="AX229" s="12" t="s">
        <v>72</v>
      </c>
      <c r="AY229" s="230" t="s">
        <v>126</v>
      </c>
    </row>
    <row r="230" s="12" customFormat="1">
      <c r="B230" s="220"/>
      <c r="C230" s="221"/>
      <c r="D230" s="217" t="s">
        <v>144</v>
      </c>
      <c r="E230" s="222" t="s">
        <v>19</v>
      </c>
      <c r="F230" s="223" t="s">
        <v>309</v>
      </c>
      <c r="G230" s="221"/>
      <c r="H230" s="224">
        <v>8.6999999999999993</v>
      </c>
      <c r="I230" s="225"/>
      <c r="J230" s="221"/>
      <c r="K230" s="221"/>
      <c r="L230" s="226"/>
      <c r="M230" s="227"/>
      <c r="N230" s="228"/>
      <c r="O230" s="228"/>
      <c r="P230" s="228"/>
      <c r="Q230" s="228"/>
      <c r="R230" s="228"/>
      <c r="S230" s="228"/>
      <c r="T230" s="229"/>
      <c r="AT230" s="230" t="s">
        <v>144</v>
      </c>
      <c r="AU230" s="230" t="s">
        <v>134</v>
      </c>
      <c r="AV230" s="12" t="s">
        <v>134</v>
      </c>
      <c r="AW230" s="12" t="s">
        <v>33</v>
      </c>
      <c r="AX230" s="12" t="s">
        <v>72</v>
      </c>
      <c r="AY230" s="230" t="s">
        <v>126</v>
      </c>
    </row>
    <row r="231" s="12" customFormat="1">
      <c r="B231" s="220"/>
      <c r="C231" s="221"/>
      <c r="D231" s="217" t="s">
        <v>144</v>
      </c>
      <c r="E231" s="222" t="s">
        <v>19</v>
      </c>
      <c r="F231" s="223" t="s">
        <v>310</v>
      </c>
      <c r="G231" s="221"/>
      <c r="H231" s="224">
        <v>31.68</v>
      </c>
      <c r="I231" s="225"/>
      <c r="J231" s="221"/>
      <c r="K231" s="221"/>
      <c r="L231" s="226"/>
      <c r="M231" s="227"/>
      <c r="N231" s="228"/>
      <c r="O231" s="228"/>
      <c r="P231" s="228"/>
      <c r="Q231" s="228"/>
      <c r="R231" s="228"/>
      <c r="S231" s="228"/>
      <c r="T231" s="229"/>
      <c r="AT231" s="230" t="s">
        <v>144</v>
      </c>
      <c r="AU231" s="230" t="s">
        <v>134</v>
      </c>
      <c r="AV231" s="12" t="s">
        <v>134</v>
      </c>
      <c r="AW231" s="12" t="s">
        <v>33</v>
      </c>
      <c r="AX231" s="12" t="s">
        <v>72</v>
      </c>
      <c r="AY231" s="230" t="s">
        <v>126</v>
      </c>
    </row>
    <row r="232" s="12" customFormat="1">
      <c r="B232" s="220"/>
      <c r="C232" s="221"/>
      <c r="D232" s="217" t="s">
        <v>144</v>
      </c>
      <c r="E232" s="222" t="s">
        <v>19</v>
      </c>
      <c r="F232" s="223" t="s">
        <v>311</v>
      </c>
      <c r="G232" s="221"/>
      <c r="H232" s="224">
        <v>14.4</v>
      </c>
      <c r="I232" s="225"/>
      <c r="J232" s="221"/>
      <c r="K232" s="221"/>
      <c r="L232" s="226"/>
      <c r="M232" s="227"/>
      <c r="N232" s="228"/>
      <c r="O232" s="228"/>
      <c r="P232" s="228"/>
      <c r="Q232" s="228"/>
      <c r="R232" s="228"/>
      <c r="S232" s="228"/>
      <c r="T232" s="229"/>
      <c r="AT232" s="230" t="s">
        <v>144</v>
      </c>
      <c r="AU232" s="230" t="s">
        <v>134</v>
      </c>
      <c r="AV232" s="12" t="s">
        <v>134</v>
      </c>
      <c r="AW232" s="12" t="s">
        <v>33</v>
      </c>
      <c r="AX232" s="12" t="s">
        <v>72</v>
      </c>
      <c r="AY232" s="230" t="s">
        <v>126</v>
      </c>
    </row>
    <row r="233" s="12" customFormat="1">
      <c r="B233" s="220"/>
      <c r="C233" s="221"/>
      <c r="D233" s="217" t="s">
        <v>144</v>
      </c>
      <c r="E233" s="222" t="s">
        <v>19</v>
      </c>
      <c r="F233" s="223" t="s">
        <v>312</v>
      </c>
      <c r="G233" s="221"/>
      <c r="H233" s="224">
        <v>26.079999999999998</v>
      </c>
      <c r="I233" s="225"/>
      <c r="J233" s="221"/>
      <c r="K233" s="221"/>
      <c r="L233" s="226"/>
      <c r="M233" s="227"/>
      <c r="N233" s="228"/>
      <c r="O233" s="228"/>
      <c r="P233" s="228"/>
      <c r="Q233" s="228"/>
      <c r="R233" s="228"/>
      <c r="S233" s="228"/>
      <c r="T233" s="229"/>
      <c r="AT233" s="230" t="s">
        <v>144</v>
      </c>
      <c r="AU233" s="230" t="s">
        <v>134</v>
      </c>
      <c r="AV233" s="12" t="s">
        <v>134</v>
      </c>
      <c r="AW233" s="12" t="s">
        <v>33</v>
      </c>
      <c r="AX233" s="12" t="s">
        <v>72</v>
      </c>
      <c r="AY233" s="230" t="s">
        <v>126</v>
      </c>
    </row>
    <row r="234" s="12" customFormat="1">
      <c r="B234" s="220"/>
      <c r="C234" s="221"/>
      <c r="D234" s="217" t="s">
        <v>144</v>
      </c>
      <c r="E234" s="222" t="s">
        <v>19</v>
      </c>
      <c r="F234" s="223" t="s">
        <v>313</v>
      </c>
      <c r="G234" s="221"/>
      <c r="H234" s="224">
        <v>7.2400000000000002</v>
      </c>
      <c r="I234" s="225"/>
      <c r="J234" s="221"/>
      <c r="K234" s="221"/>
      <c r="L234" s="226"/>
      <c r="M234" s="227"/>
      <c r="N234" s="228"/>
      <c r="O234" s="228"/>
      <c r="P234" s="228"/>
      <c r="Q234" s="228"/>
      <c r="R234" s="228"/>
      <c r="S234" s="228"/>
      <c r="T234" s="229"/>
      <c r="AT234" s="230" t="s">
        <v>144</v>
      </c>
      <c r="AU234" s="230" t="s">
        <v>134</v>
      </c>
      <c r="AV234" s="12" t="s">
        <v>134</v>
      </c>
      <c r="AW234" s="12" t="s">
        <v>33</v>
      </c>
      <c r="AX234" s="12" t="s">
        <v>72</v>
      </c>
      <c r="AY234" s="230" t="s">
        <v>126</v>
      </c>
    </row>
    <row r="235" s="12" customFormat="1">
      <c r="B235" s="220"/>
      <c r="C235" s="221"/>
      <c r="D235" s="217" t="s">
        <v>144</v>
      </c>
      <c r="E235" s="222" t="s">
        <v>19</v>
      </c>
      <c r="F235" s="223" t="s">
        <v>314</v>
      </c>
      <c r="G235" s="221"/>
      <c r="H235" s="224">
        <v>17.760000000000002</v>
      </c>
      <c r="I235" s="225"/>
      <c r="J235" s="221"/>
      <c r="K235" s="221"/>
      <c r="L235" s="226"/>
      <c r="M235" s="227"/>
      <c r="N235" s="228"/>
      <c r="O235" s="228"/>
      <c r="P235" s="228"/>
      <c r="Q235" s="228"/>
      <c r="R235" s="228"/>
      <c r="S235" s="228"/>
      <c r="T235" s="229"/>
      <c r="AT235" s="230" t="s">
        <v>144</v>
      </c>
      <c r="AU235" s="230" t="s">
        <v>134</v>
      </c>
      <c r="AV235" s="12" t="s">
        <v>134</v>
      </c>
      <c r="AW235" s="12" t="s">
        <v>33</v>
      </c>
      <c r="AX235" s="12" t="s">
        <v>72</v>
      </c>
      <c r="AY235" s="230" t="s">
        <v>126</v>
      </c>
    </row>
    <row r="236" s="13" customFormat="1">
      <c r="B236" s="231"/>
      <c r="C236" s="232"/>
      <c r="D236" s="217" t="s">
        <v>144</v>
      </c>
      <c r="E236" s="233" t="s">
        <v>19</v>
      </c>
      <c r="F236" s="234" t="s">
        <v>231</v>
      </c>
      <c r="G236" s="232"/>
      <c r="H236" s="235">
        <v>369.11000000000001</v>
      </c>
      <c r="I236" s="236"/>
      <c r="J236" s="232"/>
      <c r="K236" s="232"/>
      <c r="L236" s="237"/>
      <c r="M236" s="238"/>
      <c r="N236" s="239"/>
      <c r="O236" s="239"/>
      <c r="P236" s="239"/>
      <c r="Q236" s="239"/>
      <c r="R236" s="239"/>
      <c r="S236" s="239"/>
      <c r="T236" s="240"/>
      <c r="AT236" s="241" t="s">
        <v>144</v>
      </c>
      <c r="AU236" s="241" t="s">
        <v>134</v>
      </c>
      <c r="AV236" s="13" t="s">
        <v>133</v>
      </c>
      <c r="AW236" s="13" t="s">
        <v>33</v>
      </c>
      <c r="AX236" s="13" t="s">
        <v>77</v>
      </c>
      <c r="AY236" s="241" t="s">
        <v>126</v>
      </c>
    </row>
    <row r="237" s="1" customFormat="1" ht="24" customHeight="1">
      <c r="B237" s="38"/>
      <c r="C237" s="242" t="s">
        <v>315</v>
      </c>
      <c r="D237" s="242" t="s">
        <v>170</v>
      </c>
      <c r="E237" s="243" t="s">
        <v>316</v>
      </c>
      <c r="F237" s="244" t="s">
        <v>317</v>
      </c>
      <c r="G237" s="245" t="s">
        <v>131</v>
      </c>
      <c r="H237" s="246">
        <v>166.09999999999999</v>
      </c>
      <c r="I237" s="247"/>
      <c r="J237" s="248">
        <f>ROUND(I237*H237,2)</f>
        <v>0</v>
      </c>
      <c r="K237" s="244" t="s">
        <v>212</v>
      </c>
      <c r="L237" s="249"/>
      <c r="M237" s="250" t="s">
        <v>19</v>
      </c>
      <c r="N237" s="251" t="s">
        <v>44</v>
      </c>
      <c r="O237" s="83"/>
      <c r="P237" s="213">
        <f>O237*H237</f>
        <v>0</v>
      </c>
      <c r="Q237" s="213">
        <v>0.00044999999999999999</v>
      </c>
      <c r="R237" s="213">
        <f>Q237*H237</f>
        <v>0.074744999999999992</v>
      </c>
      <c r="S237" s="213">
        <v>0</v>
      </c>
      <c r="T237" s="214">
        <f>S237*H237</f>
        <v>0</v>
      </c>
      <c r="AR237" s="215" t="s">
        <v>174</v>
      </c>
      <c r="AT237" s="215" t="s">
        <v>170</v>
      </c>
      <c r="AU237" s="215" t="s">
        <v>134</v>
      </c>
      <c r="AY237" s="17" t="s">
        <v>126</v>
      </c>
      <c r="BE237" s="216">
        <f>IF(N237="základní",J237,0)</f>
        <v>0</v>
      </c>
      <c r="BF237" s="216">
        <f>IF(N237="snížená",J237,0)</f>
        <v>0</v>
      </c>
      <c r="BG237" s="216">
        <f>IF(N237="zákl. přenesená",J237,0)</f>
        <v>0</v>
      </c>
      <c r="BH237" s="216">
        <f>IF(N237="sníž. přenesená",J237,0)</f>
        <v>0</v>
      </c>
      <c r="BI237" s="216">
        <f>IF(N237="nulová",J237,0)</f>
        <v>0</v>
      </c>
      <c r="BJ237" s="17" t="s">
        <v>134</v>
      </c>
      <c r="BK237" s="216">
        <f>ROUND(I237*H237,2)</f>
        <v>0</v>
      </c>
      <c r="BL237" s="17" t="s">
        <v>133</v>
      </c>
      <c r="BM237" s="215" t="s">
        <v>318</v>
      </c>
    </row>
    <row r="238" s="12" customFormat="1">
      <c r="B238" s="220"/>
      <c r="C238" s="221"/>
      <c r="D238" s="217" t="s">
        <v>144</v>
      </c>
      <c r="E238" s="221"/>
      <c r="F238" s="223" t="s">
        <v>319</v>
      </c>
      <c r="G238" s="221"/>
      <c r="H238" s="224">
        <v>166.09999999999999</v>
      </c>
      <c r="I238" s="225"/>
      <c r="J238" s="221"/>
      <c r="K238" s="221"/>
      <c r="L238" s="226"/>
      <c r="M238" s="227"/>
      <c r="N238" s="228"/>
      <c r="O238" s="228"/>
      <c r="P238" s="228"/>
      <c r="Q238" s="228"/>
      <c r="R238" s="228"/>
      <c r="S238" s="228"/>
      <c r="T238" s="229"/>
      <c r="AT238" s="230" t="s">
        <v>144</v>
      </c>
      <c r="AU238" s="230" t="s">
        <v>134</v>
      </c>
      <c r="AV238" s="12" t="s">
        <v>134</v>
      </c>
      <c r="AW238" s="12" t="s">
        <v>4</v>
      </c>
      <c r="AX238" s="12" t="s">
        <v>77</v>
      </c>
      <c r="AY238" s="230" t="s">
        <v>126</v>
      </c>
    </row>
    <row r="239" s="1" customFormat="1" ht="24" customHeight="1">
      <c r="B239" s="38"/>
      <c r="C239" s="204" t="s">
        <v>320</v>
      </c>
      <c r="D239" s="204" t="s">
        <v>128</v>
      </c>
      <c r="E239" s="205" t="s">
        <v>321</v>
      </c>
      <c r="F239" s="206" t="s">
        <v>322</v>
      </c>
      <c r="G239" s="207" t="s">
        <v>131</v>
      </c>
      <c r="H239" s="208">
        <v>94.519999999999996</v>
      </c>
      <c r="I239" s="209"/>
      <c r="J239" s="210">
        <f>ROUND(I239*H239,2)</f>
        <v>0</v>
      </c>
      <c r="K239" s="206" t="s">
        <v>141</v>
      </c>
      <c r="L239" s="43"/>
      <c r="M239" s="211" t="s">
        <v>19</v>
      </c>
      <c r="N239" s="212" t="s">
        <v>44</v>
      </c>
      <c r="O239" s="83"/>
      <c r="P239" s="213">
        <f>O239*H239</f>
        <v>0</v>
      </c>
      <c r="Q239" s="213">
        <v>0.0093799999999999994</v>
      </c>
      <c r="R239" s="213">
        <f>Q239*H239</f>
        <v>0.88659759999999987</v>
      </c>
      <c r="S239" s="213">
        <v>0</v>
      </c>
      <c r="T239" s="214">
        <f>S239*H239</f>
        <v>0</v>
      </c>
      <c r="AR239" s="215" t="s">
        <v>133</v>
      </c>
      <c r="AT239" s="215" t="s">
        <v>128</v>
      </c>
      <c r="AU239" s="215" t="s">
        <v>134</v>
      </c>
      <c r="AY239" s="17" t="s">
        <v>126</v>
      </c>
      <c r="BE239" s="216">
        <f>IF(N239="základní",J239,0)</f>
        <v>0</v>
      </c>
      <c r="BF239" s="216">
        <f>IF(N239="snížená",J239,0)</f>
        <v>0</v>
      </c>
      <c r="BG239" s="216">
        <f>IF(N239="zákl. přenesená",J239,0)</f>
        <v>0</v>
      </c>
      <c r="BH239" s="216">
        <f>IF(N239="sníž. přenesená",J239,0)</f>
        <v>0</v>
      </c>
      <c r="BI239" s="216">
        <f>IF(N239="nulová",J239,0)</f>
        <v>0</v>
      </c>
      <c r="BJ239" s="17" t="s">
        <v>134</v>
      </c>
      <c r="BK239" s="216">
        <f>ROUND(I239*H239,2)</f>
        <v>0</v>
      </c>
      <c r="BL239" s="17" t="s">
        <v>133</v>
      </c>
      <c r="BM239" s="215" t="s">
        <v>323</v>
      </c>
    </row>
    <row r="240" s="1" customFormat="1">
      <c r="B240" s="38"/>
      <c r="C240" s="39"/>
      <c r="D240" s="217" t="s">
        <v>136</v>
      </c>
      <c r="E240" s="39"/>
      <c r="F240" s="218" t="s">
        <v>228</v>
      </c>
      <c r="G240" s="39"/>
      <c r="H240" s="39"/>
      <c r="I240" s="129"/>
      <c r="J240" s="39"/>
      <c r="K240" s="39"/>
      <c r="L240" s="43"/>
      <c r="M240" s="219"/>
      <c r="N240" s="83"/>
      <c r="O240" s="83"/>
      <c r="P240" s="83"/>
      <c r="Q240" s="83"/>
      <c r="R240" s="83"/>
      <c r="S240" s="83"/>
      <c r="T240" s="84"/>
      <c r="AT240" s="17" t="s">
        <v>136</v>
      </c>
      <c r="AU240" s="17" t="s">
        <v>134</v>
      </c>
    </row>
    <row r="241" s="12" customFormat="1">
      <c r="B241" s="220"/>
      <c r="C241" s="221"/>
      <c r="D241" s="217" t="s">
        <v>144</v>
      </c>
      <c r="E241" s="222" t="s">
        <v>19</v>
      </c>
      <c r="F241" s="223" t="s">
        <v>324</v>
      </c>
      <c r="G241" s="221"/>
      <c r="H241" s="224">
        <v>116.309</v>
      </c>
      <c r="I241" s="225"/>
      <c r="J241" s="221"/>
      <c r="K241" s="221"/>
      <c r="L241" s="226"/>
      <c r="M241" s="227"/>
      <c r="N241" s="228"/>
      <c r="O241" s="228"/>
      <c r="P241" s="228"/>
      <c r="Q241" s="228"/>
      <c r="R241" s="228"/>
      <c r="S241" s="228"/>
      <c r="T241" s="229"/>
      <c r="AT241" s="230" t="s">
        <v>144</v>
      </c>
      <c r="AU241" s="230" t="s">
        <v>134</v>
      </c>
      <c r="AV241" s="12" t="s">
        <v>134</v>
      </c>
      <c r="AW241" s="12" t="s">
        <v>33</v>
      </c>
      <c r="AX241" s="12" t="s">
        <v>72</v>
      </c>
      <c r="AY241" s="230" t="s">
        <v>126</v>
      </c>
    </row>
    <row r="242" s="12" customFormat="1">
      <c r="B242" s="220"/>
      <c r="C242" s="221"/>
      <c r="D242" s="217" t="s">
        <v>144</v>
      </c>
      <c r="E242" s="222" t="s">
        <v>19</v>
      </c>
      <c r="F242" s="223" t="s">
        <v>325</v>
      </c>
      <c r="G242" s="221"/>
      <c r="H242" s="224">
        <v>-8.3330000000000002</v>
      </c>
      <c r="I242" s="225"/>
      <c r="J242" s="221"/>
      <c r="K242" s="221"/>
      <c r="L242" s="226"/>
      <c r="M242" s="227"/>
      <c r="N242" s="228"/>
      <c r="O242" s="228"/>
      <c r="P242" s="228"/>
      <c r="Q242" s="228"/>
      <c r="R242" s="228"/>
      <c r="S242" s="228"/>
      <c r="T242" s="229"/>
      <c r="AT242" s="230" t="s">
        <v>144</v>
      </c>
      <c r="AU242" s="230" t="s">
        <v>134</v>
      </c>
      <c r="AV242" s="12" t="s">
        <v>134</v>
      </c>
      <c r="AW242" s="12" t="s">
        <v>33</v>
      </c>
      <c r="AX242" s="12" t="s">
        <v>72</v>
      </c>
      <c r="AY242" s="230" t="s">
        <v>126</v>
      </c>
    </row>
    <row r="243" s="12" customFormat="1">
      <c r="B243" s="220"/>
      <c r="C243" s="221"/>
      <c r="D243" s="217" t="s">
        <v>144</v>
      </c>
      <c r="E243" s="222" t="s">
        <v>19</v>
      </c>
      <c r="F243" s="223" t="s">
        <v>326</v>
      </c>
      <c r="G243" s="221"/>
      <c r="H243" s="224">
        <v>-13.456</v>
      </c>
      <c r="I243" s="225"/>
      <c r="J243" s="221"/>
      <c r="K243" s="221"/>
      <c r="L243" s="226"/>
      <c r="M243" s="227"/>
      <c r="N243" s="228"/>
      <c r="O243" s="228"/>
      <c r="P243" s="228"/>
      <c r="Q243" s="228"/>
      <c r="R243" s="228"/>
      <c r="S243" s="228"/>
      <c r="T243" s="229"/>
      <c r="AT243" s="230" t="s">
        <v>144</v>
      </c>
      <c r="AU243" s="230" t="s">
        <v>134</v>
      </c>
      <c r="AV243" s="12" t="s">
        <v>134</v>
      </c>
      <c r="AW243" s="12" t="s">
        <v>33</v>
      </c>
      <c r="AX243" s="12" t="s">
        <v>72</v>
      </c>
      <c r="AY243" s="230" t="s">
        <v>126</v>
      </c>
    </row>
    <row r="244" s="13" customFormat="1">
      <c r="B244" s="231"/>
      <c r="C244" s="232"/>
      <c r="D244" s="217" t="s">
        <v>144</v>
      </c>
      <c r="E244" s="233" t="s">
        <v>19</v>
      </c>
      <c r="F244" s="234" t="s">
        <v>231</v>
      </c>
      <c r="G244" s="232"/>
      <c r="H244" s="235">
        <v>94.519999999999996</v>
      </c>
      <c r="I244" s="236"/>
      <c r="J244" s="232"/>
      <c r="K244" s="232"/>
      <c r="L244" s="237"/>
      <c r="M244" s="238"/>
      <c r="N244" s="239"/>
      <c r="O244" s="239"/>
      <c r="P244" s="239"/>
      <c r="Q244" s="239"/>
      <c r="R244" s="239"/>
      <c r="S244" s="239"/>
      <c r="T244" s="240"/>
      <c r="AT244" s="241" t="s">
        <v>144</v>
      </c>
      <c r="AU244" s="241" t="s">
        <v>134</v>
      </c>
      <c r="AV244" s="13" t="s">
        <v>133</v>
      </c>
      <c r="AW244" s="13" t="s">
        <v>33</v>
      </c>
      <c r="AX244" s="13" t="s">
        <v>77</v>
      </c>
      <c r="AY244" s="241" t="s">
        <v>126</v>
      </c>
    </row>
    <row r="245" s="1" customFormat="1" ht="16.5" customHeight="1">
      <c r="B245" s="38"/>
      <c r="C245" s="242" t="s">
        <v>327</v>
      </c>
      <c r="D245" s="242" t="s">
        <v>170</v>
      </c>
      <c r="E245" s="243" t="s">
        <v>328</v>
      </c>
      <c r="F245" s="244" t="s">
        <v>329</v>
      </c>
      <c r="G245" s="245" t="s">
        <v>131</v>
      </c>
      <c r="H245" s="246">
        <v>96.409999999999997</v>
      </c>
      <c r="I245" s="247"/>
      <c r="J245" s="248">
        <f>ROUND(I245*H245,2)</f>
        <v>0</v>
      </c>
      <c r="K245" s="244" t="s">
        <v>141</v>
      </c>
      <c r="L245" s="249"/>
      <c r="M245" s="250" t="s">
        <v>19</v>
      </c>
      <c r="N245" s="251" t="s">
        <v>44</v>
      </c>
      <c r="O245" s="83"/>
      <c r="P245" s="213">
        <f>O245*H245</f>
        <v>0</v>
      </c>
      <c r="Q245" s="213">
        <v>0.014999999999999999</v>
      </c>
      <c r="R245" s="213">
        <f>Q245*H245</f>
        <v>1.4461499999999998</v>
      </c>
      <c r="S245" s="213">
        <v>0</v>
      </c>
      <c r="T245" s="214">
        <f>S245*H245</f>
        <v>0</v>
      </c>
      <c r="AR245" s="215" t="s">
        <v>174</v>
      </c>
      <c r="AT245" s="215" t="s">
        <v>170</v>
      </c>
      <c r="AU245" s="215" t="s">
        <v>134</v>
      </c>
      <c r="AY245" s="17" t="s">
        <v>126</v>
      </c>
      <c r="BE245" s="216">
        <f>IF(N245="základní",J245,0)</f>
        <v>0</v>
      </c>
      <c r="BF245" s="216">
        <f>IF(N245="snížená",J245,0)</f>
        <v>0</v>
      </c>
      <c r="BG245" s="216">
        <f>IF(N245="zákl. přenesená",J245,0)</f>
        <v>0</v>
      </c>
      <c r="BH245" s="216">
        <f>IF(N245="sníž. přenesená",J245,0)</f>
        <v>0</v>
      </c>
      <c r="BI245" s="216">
        <f>IF(N245="nulová",J245,0)</f>
        <v>0</v>
      </c>
      <c r="BJ245" s="17" t="s">
        <v>134</v>
      </c>
      <c r="BK245" s="216">
        <f>ROUND(I245*H245,2)</f>
        <v>0</v>
      </c>
      <c r="BL245" s="17" t="s">
        <v>133</v>
      </c>
      <c r="BM245" s="215" t="s">
        <v>330</v>
      </c>
    </row>
    <row r="246" s="12" customFormat="1">
      <c r="B246" s="220"/>
      <c r="C246" s="221"/>
      <c r="D246" s="217" t="s">
        <v>144</v>
      </c>
      <c r="E246" s="221"/>
      <c r="F246" s="223" t="s">
        <v>331</v>
      </c>
      <c r="G246" s="221"/>
      <c r="H246" s="224">
        <v>96.409999999999997</v>
      </c>
      <c r="I246" s="225"/>
      <c r="J246" s="221"/>
      <c r="K246" s="221"/>
      <c r="L246" s="226"/>
      <c r="M246" s="227"/>
      <c r="N246" s="228"/>
      <c r="O246" s="228"/>
      <c r="P246" s="228"/>
      <c r="Q246" s="228"/>
      <c r="R246" s="228"/>
      <c r="S246" s="228"/>
      <c r="T246" s="229"/>
      <c r="AT246" s="230" t="s">
        <v>144</v>
      </c>
      <c r="AU246" s="230" t="s">
        <v>134</v>
      </c>
      <c r="AV246" s="12" t="s">
        <v>134</v>
      </c>
      <c r="AW246" s="12" t="s">
        <v>4</v>
      </c>
      <c r="AX246" s="12" t="s">
        <v>77</v>
      </c>
      <c r="AY246" s="230" t="s">
        <v>126</v>
      </c>
    </row>
    <row r="247" s="1" customFormat="1" ht="24" customHeight="1">
      <c r="B247" s="38"/>
      <c r="C247" s="204" t="s">
        <v>332</v>
      </c>
      <c r="D247" s="204" t="s">
        <v>128</v>
      </c>
      <c r="E247" s="205" t="s">
        <v>333</v>
      </c>
      <c r="F247" s="206" t="s">
        <v>334</v>
      </c>
      <c r="G247" s="207" t="s">
        <v>131</v>
      </c>
      <c r="H247" s="208">
        <v>806.96000000000004</v>
      </c>
      <c r="I247" s="209"/>
      <c r="J247" s="210">
        <f>ROUND(I247*H247,2)</f>
        <v>0</v>
      </c>
      <c r="K247" s="206" t="s">
        <v>141</v>
      </c>
      <c r="L247" s="43"/>
      <c r="M247" s="211" t="s">
        <v>19</v>
      </c>
      <c r="N247" s="212" t="s">
        <v>44</v>
      </c>
      <c r="O247" s="83"/>
      <c r="P247" s="213">
        <f>O247*H247</f>
        <v>0</v>
      </c>
      <c r="Q247" s="213">
        <v>6.0000000000000002E-05</v>
      </c>
      <c r="R247" s="213">
        <f>Q247*H247</f>
        <v>0.048417600000000005</v>
      </c>
      <c r="S247" s="213">
        <v>0</v>
      </c>
      <c r="T247" s="214">
        <f>S247*H247</f>
        <v>0</v>
      </c>
      <c r="AR247" s="215" t="s">
        <v>133</v>
      </c>
      <c r="AT247" s="215" t="s">
        <v>128</v>
      </c>
      <c r="AU247" s="215" t="s">
        <v>134</v>
      </c>
      <c r="AY247" s="17" t="s">
        <v>126</v>
      </c>
      <c r="BE247" s="216">
        <f>IF(N247="základní",J247,0)</f>
        <v>0</v>
      </c>
      <c r="BF247" s="216">
        <f>IF(N247="snížená",J247,0)</f>
        <v>0</v>
      </c>
      <c r="BG247" s="216">
        <f>IF(N247="zákl. přenesená",J247,0)</f>
        <v>0</v>
      </c>
      <c r="BH247" s="216">
        <f>IF(N247="sníž. přenesená",J247,0)</f>
        <v>0</v>
      </c>
      <c r="BI247" s="216">
        <f>IF(N247="nulová",J247,0)</f>
        <v>0</v>
      </c>
      <c r="BJ247" s="17" t="s">
        <v>134</v>
      </c>
      <c r="BK247" s="216">
        <f>ROUND(I247*H247,2)</f>
        <v>0</v>
      </c>
      <c r="BL247" s="17" t="s">
        <v>133</v>
      </c>
      <c r="BM247" s="215" t="s">
        <v>335</v>
      </c>
    </row>
    <row r="248" s="1" customFormat="1">
      <c r="B248" s="38"/>
      <c r="C248" s="39"/>
      <c r="D248" s="217" t="s">
        <v>136</v>
      </c>
      <c r="E248" s="39"/>
      <c r="F248" s="218" t="s">
        <v>228</v>
      </c>
      <c r="G248" s="39"/>
      <c r="H248" s="39"/>
      <c r="I248" s="129"/>
      <c r="J248" s="39"/>
      <c r="K248" s="39"/>
      <c r="L248" s="43"/>
      <c r="M248" s="219"/>
      <c r="N248" s="83"/>
      <c r="O248" s="83"/>
      <c r="P248" s="83"/>
      <c r="Q248" s="83"/>
      <c r="R248" s="83"/>
      <c r="S248" s="83"/>
      <c r="T248" s="84"/>
      <c r="AT248" s="17" t="s">
        <v>136</v>
      </c>
      <c r="AU248" s="17" t="s">
        <v>134</v>
      </c>
    </row>
    <row r="249" s="12" customFormat="1">
      <c r="B249" s="220"/>
      <c r="C249" s="221"/>
      <c r="D249" s="217" t="s">
        <v>144</v>
      </c>
      <c r="E249" s="222" t="s">
        <v>19</v>
      </c>
      <c r="F249" s="223" t="s">
        <v>336</v>
      </c>
      <c r="G249" s="221"/>
      <c r="H249" s="224">
        <v>806.96000000000004</v>
      </c>
      <c r="I249" s="225"/>
      <c r="J249" s="221"/>
      <c r="K249" s="221"/>
      <c r="L249" s="226"/>
      <c r="M249" s="227"/>
      <c r="N249" s="228"/>
      <c r="O249" s="228"/>
      <c r="P249" s="228"/>
      <c r="Q249" s="228"/>
      <c r="R249" s="228"/>
      <c r="S249" s="228"/>
      <c r="T249" s="229"/>
      <c r="AT249" s="230" t="s">
        <v>144</v>
      </c>
      <c r="AU249" s="230" t="s">
        <v>134</v>
      </c>
      <c r="AV249" s="12" t="s">
        <v>134</v>
      </c>
      <c r="AW249" s="12" t="s">
        <v>33</v>
      </c>
      <c r="AX249" s="12" t="s">
        <v>77</v>
      </c>
      <c r="AY249" s="230" t="s">
        <v>126</v>
      </c>
    </row>
    <row r="250" s="1" customFormat="1" ht="24" customHeight="1">
      <c r="B250" s="38"/>
      <c r="C250" s="204" t="s">
        <v>337</v>
      </c>
      <c r="D250" s="204" t="s">
        <v>128</v>
      </c>
      <c r="E250" s="205" t="s">
        <v>338</v>
      </c>
      <c r="F250" s="206" t="s">
        <v>339</v>
      </c>
      <c r="G250" s="207" t="s">
        <v>131</v>
      </c>
      <c r="H250" s="208">
        <v>94.519999999999996</v>
      </c>
      <c r="I250" s="209"/>
      <c r="J250" s="210">
        <f>ROUND(I250*H250,2)</f>
        <v>0</v>
      </c>
      <c r="K250" s="206" t="s">
        <v>141</v>
      </c>
      <c r="L250" s="43"/>
      <c r="M250" s="211" t="s">
        <v>19</v>
      </c>
      <c r="N250" s="212" t="s">
        <v>44</v>
      </c>
      <c r="O250" s="83"/>
      <c r="P250" s="213">
        <f>O250*H250</f>
        <v>0</v>
      </c>
      <c r="Q250" s="213">
        <v>6.0000000000000002E-05</v>
      </c>
      <c r="R250" s="213">
        <f>Q250*H250</f>
        <v>0.0056711999999999995</v>
      </c>
      <c r="S250" s="213">
        <v>0</v>
      </c>
      <c r="T250" s="214">
        <f>S250*H250</f>
        <v>0</v>
      </c>
      <c r="AR250" s="215" t="s">
        <v>133</v>
      </c>
      <c r="AT250" s="215" t="s">
        <v>128</v>
      </c>
      <c r="AU250" s="215" t="s">
        <v>134</v>
      </c>
      <c r="AY250" s="17" t="s">
        <v>126</v>
      </c>
      <c r="BE250" s="216">
        <f>IF(N250="základní",J250,0)</f>
        <v>0</v>
      </c>
      <c r="BF250" s="216">
        <f>IF(N250="snížená",J250,0)</f>
        <v>0</v>
      </c>
      <c r="BG250" s="216">
        <f>IF(N250="zákl. přenesená",J250,0)</f>
        <v>0</v>
      </c>
      <c r="BH250" s="216">
        <f>IF(N250="sníž. přenesená",J250,0)</f>
        <v>0</v>
      </c>
      <c r="BI250" s="216">
        <f>IF(N250="nulová",J250,0)</f>
        <v>0</v>
      </c>
      <c r="BJ250" s="17" t="s">
        <v>134</v>
      </c>
      <c r="BK250" s="216">
        <f>ROUND(I250*H250,2)</f>
        <v>0</v>
      </c>
      <c r="BL250" s="17" t="s">
        <v>133</v>
      </c>
      <c r="BM250" s="215" t="s">
        <v>340</v>
      </c>
    </row>
    <row r="251" s="1" customFormat="1">
      <c r="B251" s="38"/>
      <c r="C251" s="39"/>
      <c r="D251" s="217" t="s">
        <v>136</v>
      </c>
      <c r="E251" s="39"/>
      <c r="F251" s="218" t="s">
        <v>228</v>
      </c>
      <c r="G251" s="39"/>
      <c r="H251" s="39"/>
      <c r="I251" s="129"/>
      <c r="J251" s="39"/>
      <c r="K251" s="39"/>
      <c r="L251" s="43"/>
      <c r="M251" s="219"/>
      <c r="N251" s="83"/>
      <c r="O251" s="83"/>
      <c r="P251" s="83"/>
      <c r="Q251" s="83"/>
      <c r="R251" s="83"/>
      <c r="S251" s="83"/>
      <c r="T251" s="84"/>
      <c r="AT251" s="17" t="s">
        <v>136</v>
      </c>
      <c r="AU251" s="17" t="s">
        <v>134</v>
      </c>
    </row>
    <row r="252" s="1" customFormat="1" ht="16.5" customHeight="1">
      <c r="B252" s="38"/>
      <c r="C252" s="204" t="s">
        <v>341</v>
      </c>
      <c r="D252" s="204" t="s">
        <v>128</v>
      </c>
      <c r="E252" s="205" t="s">
        <v>342</v>
      </c>
      <c r="F252" s="206" t="s">
        <v>343</v>
      </c>
      <c r="G252" s="207" t="s">
        <v>298</v>
      </c>
      <c r="H252" s="208">
        <v>891.62</v>
      </c>
      <c r="I252" s="209"/>
      <c r="J252" s="210">
        <f>ROUND(I252*H252,2)</f>
        <v>0</v>
      </c>
      <c r="K252" s="206" t="s">
        <v>141</v>
      </c>
      <c r="L252" s="43"/>
      <c r="M252" s="211" t="s">
        <v>19</v>
      </c>
      <c r="N252" s="212" t="s">
        <v>44</v>
      </c>
      <c r="O252" s="83"/>
      <c r="P252" s="213">
        <f>O252*H252</f>
        <v>0</v>
      </c>
      <c r="Q252" s="213">
        <v>0.00025000000000000001</v>
      </c>
      <c r="R252" s="213">
        <f>Q252*H252</f>
        <v>0.22290499999999999</v>
      </c>
      <c r="S252" s="213">
        <v>0</v>
      </c>
      <c r="T252" s="214">
        <f>S252*H252</f>
        <v>0</v>
      </c>
      <c r="AR252" s="215" t="s">
        <v>133</v>
      </c>
      <c r="AT252" s="215" t="s">
        <v>128</v>
      </c>
      <c r="AU252" s="215" t="s">
        <v>134</v>
      </c>
      <c r="AY252" s="17" t="s">
        <v>126</v>
      </c>
      <c r="BE252" s="216">
        <f>IF(N252="základní",J252,0)</f>
        <v>0</v>
      </c>
      <c r="BF252" s="216">
        <f>IF(N252="snížená",J252,0)</f>
        <v>0</v>
      </c>
      <c r="BG252" s="216">
        <f>IF(N252="zákl. přenesená",J252,0)</f>
        <v>0</v>
      </c>
      <c r="BH252" s="216">
        <f>IF(N252="sníž. přenesená",J252,0)</f>
        <v>0</v>
      </c>
      <c r="BI252" s="216">
        <f>IF(N252="nulová",J252,0)</f>
        <v>0</v>
      </c>
      <c r="BJ252" s="17" t="s">
        <v>134</v>
      </c>
      <c r="BK252" s="216">
        <f>ROUND(I252*H252,2)</f>
        <v>0</v>
      </c>
      <c r="BL252" s="17" t="s">
        <v>133</v>
      </c>
      <c r="BM252" s="215" t="s">
        <v>344</v>
      </c>
    </row>
    <row r="253" s="1" customFormat="1">
      <c r="B253" s="38"/>
      <c r="C253" s="39"/>
      <c r="D253" s="217" t="s">
        <v>136</v>
      </c>
      <c r="E253" s="39"/>
      <c r="F253" s="218" t="s">
        <v>345</v>
      </c>
      <c r="G253" s="39"/>
      <c r="H253" s="39"/>
      <c r="I253" s="129"/>
      <c r="J253" s="39"/>
      <c r="K253" s="39"/>
      <c r="L253" s="43"/>
      <c r="M253" s="219"/>
      <c r="N253" s="83"/>
      <c r="O253" s="83"/>
      <c r="P253" s="83"/>
      <c r="Q253" s="83"/>
      <c r="R253" s="83"/>
      <c r="S253" s="83"/>
      <c r="T253" s="84"/>
      <c r="AT253" s="17" t="s">
        <v>136</v>
      </c>
      <c r="AU253" s="17" t="s">
        <v>134</v>
      </c>
    </row>
    <row r="254" s="1" customFormat="1" ht="16.5" customHeight="1">
      <c r="B254" s="38"/>
      <c r="C254" s="242" t="s">
        <v>346</v>
      </c>
      <c r="D254" s="242" t="s">
        <v>170</v>
      </c>
      <c r="E254" s="243" t="s">
        <v>347</v>
      </c>
      <c r="F254" s="244" t="s">
        <v>348</v>
      </c>
      <c r="G254" s="245" t="s">
        <v>298</v>
      </c>
      <c r="H254" s="246">
        <v>522.50999999999999</v>
      </c>
      <c r="I254" s="247"/>
      <c r="J254" s="248">
        <f>ROUND(I254*H254,2)</f>
        <v>0</v>
      </c>
      <c r="K254" s="244" t="s">
        <v>141</v>
      </c>
      <c r="L254" s="249"/>
      <c r="M254" s="250" t="s">
        <v>19</v>
      </c>
      <c r="N254" s="251" t="s">
        <v>44</v>
      </c>
      <c r="O254" s="83"/>
      <c r="P254" s="213">
        <f>O254*H254</f>
        <v>0</v>
      </c>
      <c r="Q254" s="213">
        <v>2.0000000000000002E-05</v>
      </c>
      <c r="R254" s="213">
        <f>Q254*H254</f>
        <v>0.010450200000000002</v>
      </c>
      <c r="S254" s="213">
        <v>0</v>
      </c>
      <c r="T254" s="214">
        <f>S254*H254</f>
        <v>0</v>
      </c>
      <c r="AR254" s="215" t="s">
        <v>174</v>
      </c>
      <c r="AT254" s="215" t="s">
        <v>170</v>
      </c>
      <c r="AU254" s="215" t="s">
        <v>134</v>
      </c>
      <c r="AY254" s="17" t="s">
        <v>126</v>
      </c>
      <c r="BE254" s="216">
        <f>IF(N254="základní",J254,0)</f>
        <v>0</v>
      </c>
      <c r="BF254" s="216">
        <f>IF(N254="snížená",J254,0)</f>
        <v>0</v>
      </c>
      <c r="BG254" s="216">
        <f>IF(N254="zákl. přenesená",J254,0)</f>
        <v>0</v>
      </c>
      <c r="BH254" s="216">
        <f>IF(N254="sníž. přenesená",J254,0)</f>
        <v>0</v>
      </c>
      <c r="BI254" s="216">
        <f>IF(N254="nulová",J254,0)</f>
        <v>0</v>
      </c>
      <c r="BJ254" s="17" t="s">
        <v>134</v>
      </c>
      <c r="BK254" s="216">
        <f>ROUND(I254*H254,2)</f>
        <v>0</v>
      </c>
      <c r="BL254" s="17" t="s">
        <v>133</v>
      </c>
      <c r="BM254" s="215" t="s">
        <v>349</v>
      </c>
    </row>
    <row r="255" s="12" customFormat="1">
      <c r="B255" s="220"/>
      <c r="C255" s="221"/>
      <c r="D255" s="217" t="s">
        <v>144</v>
      </c>
      <c r="E255" s="222" t="s">
        <v>19</v>
      </c>
      <c r="F255" s="223" t="s">
        <v>301</v>
      </c>
      <c r="G255" s="221"/>
      <c r="H255" s="224">
        <v>16.640000000000001</v>
      </c>
      <c r="I255" s="225"/>
      <c r="J255" s="221"/>
      <c r="K255" s="221"/>
      <c r="L255" s="226"/>
      <c r="M255" s="227"/>
      <c r="N255" s="228"/>
      <c r="O255" s="228"/>
      <c r="P255" s="228"/>
      <c r="Q255" s="228"/>
      <c r="R255" s="228"/>
      <c r="S255" s="228"/>
      <c r="T255" s="229"/>
      <c r="AT255" s="230" t="s">
        <v>144</v>
      </c>
      <c r="AU255" s="230" t="s">
        <v>134</v>
      </c>
      <c r="AV255" s="12" t="s">
        <v>134</v>
      </c>
      <c r="AW255" s="12" t="s">
        <v>33</v>
      </c>
      <c r="AX255" s="12" t="s">
        <v>72</v>
      </c>
      <c r="AY255" s="230" t="s">
        <v>126</v>
      </c>
    </row>
    <row r="256" s="12" customFormat="1">
      <c r="B256" s="220"/>
      <c r="C256" s="221"/>
      <c r="D256" s="217" t="s">
        <v>144</v>
      </c>
      <c r="E256" s="222" t="s">
        <v>19</v>
      </c>
      <c r="F256" s="223" t="s">
        <v>302</v>
      </c>
      <c r="G256" s="221"/>
      <c r="H256" s="224">
        <v>15.44</v>
      </c>
      <c r="I256" s="225"/>
      <c r="J256" s="221"/>
      <c r="K256" s="221"/>
      <c r="L256" s="226"/>
      <c r="M256" s="227"/>
      <c r="N256" s="228"/>
      <c r="O256" s="228"/>
      <c r="P256" s="228"/>
      <c r="Q256" s="228"/>
      <c r="R256" s="228"/>
      <c r="S256" s="228"/>
      <c r="T256" s="229"/>
      <c r="AT256" s="230" t="s">
        <v>144</v>
      </c>
      <c r="AU256" s="230" t="s">
        <v>134</v>
      </c>
      <c r="AV256" s="12" t="s">
        <v>134</v>
      </c>
      <c r="AW256" s="12" t="s">
        <v>33</v>
      </c>
      <c r="AX256" s="12" t="s">
        <v>72</v>
      </c>
      <c r="AY256" s="230" t="s">
        <v>126</v>
      </c>
    </row>
    <row r="257" s="12" customFormat="1">
      <c r="B257" s="220"/>
      <c r="C257" s="221"/>
      <c r="D257" s="217" t="s">
        <v>144</v>
      </c>
      <c r="E257" s="222" t="s">
        <v>19</v>
      </c>
      <c r="F257" s="223" t="s">
        <v>303</v>
      </c>
      <c r="G257" s="221"/>
      <c r="H257" s="224">
        <v>35.840000000000003</v>
      </c>
      <c r="I257" s="225"/>
      <c r="J257" s="221"/>
      <c r="K257" s="221"/>
      <c r="L257" s="226"/>
      <c r="M257" s="227"/>
      <c r="N257" s="228"/>
      <c r="O257" s="228"/>
      <c r="P257" s="228"/>
      <c r="Q257" s="228"/>
      <c r="R257" s="228"/>
      <c r="S257" s="228"/>
      <c r="T257" s="229"/>
      <c r="AT257" s="230" t="s">
        <v>144</v>
      </c>
      <c r="AU257" s="230" t="s">
        <v>134</v>
      </c>
      <c r="AV257" s="12" t="s">
        <v>134</v>
      </c>
      <c r="AW257" s="12" t="s">
        <v>33</v>
      </c>
      <c r="AX257" s="12" t="s">
        <v>72</v>
      </c>
      <c r="AY257" s="230" t="s">
        <v>126</v>
      </c>
    </row>
    <row r="258" s="12" customFormat="1">
      <c r="B258" s="220"/>
      <c r="C258" s="221"/>
      <c r="D258" s="217" t="s">
        <v>144</v>
      </c>
      <c r="E258" s="222" t="s">
        <v>19</v>
      </c>
      <c r="F258" s="223" t="s">
        <v>304</v>
      </c>
      <c r="G258" s="221"/>
      <c r="H258" s="224">
        <v>71.599999999999994</v>
      </c>
      <c r="I258" s="225"/>
      <c r="J258" s="221"/>
      <c r="K258" s="221"/>
      <c r="L258" s="226"/>
      <c r="M258" s="227"/>
      <c r="N258" s="228"/>
      <c r="O258" s="228"/>
      <c r="P258" s="228"/>
      <c r="Q258" s="228"/>
      <c r="R258" s="228"/>
      <c r="S258" s="228"/>
      <c r="T258" s="229"/>
      <c r="AT258" s="230" t="s">
        <v>144</v>
      </c>
      <c r="AU258" s="230" t="s">
        <v>134</v>
      </c>
      <c r="AV258" s="12" t="s">
        <v>134</v>
      </c>
      <c r="AW258" s="12" t="s">
        <v>33</v>
      </c>
      <c r="AX258" s="12" t="s">
        <v>72</v>
      </c>
      <c r="AY258" s="230" t="s">
        <v>126</v>
      </c>
    </row>
    <row r="259" s="12" customFormat="1">
      <c r="B259" s="220"/>
      <c r="C259" s="221"/>
      <c r="D259" s="217" t="s">
        <v>144</v>
      </c>
      <c r="E259" s="222" t="s">
        <v>19</v>
      </c>
      <c r="F259" s="223" t="s">
        <v>305</v>
      </c>
      <c r="G259" s="221"/>
      <c r="H259" s="224">
        <v>10.4</v>
      </c>
      <c r="I259" s="225"/>
      <c r="J259" s="221"/>
      <c r="K259" s="221"/>
      <c r="L259" s="226"/>
      <c r="M259" s="227"/>
      <c r="N259" s="228"/>
      <c r="O259" s="228"/>
      <c r="P259" s="228"/>
      <c r="Q259" s="228"/>
      <c r="R259" s="228"/>
      <c r="S259" s="228"/>
      <c r="T259" s="229"/>
      <c r="AT259" s="230" t="s">
        <v>144</v>
      </c>
      <c r="AU259" s="230" t="s">
        <v>134</v>
      </c>
      <c r="AV259" s="12" t="s">
        <v>134</v>
      </c>
      <c r="AW259" s="12" t="s">
        <v>33</v>
      </c>
      <c r="AX259" s="12" t="s">
        <v>72</v>
      </c>
      <c r="AY259" s="230" t="s">
        <v>126</v>
      </c>
    </row>
    <row r="260" s="12" customFormat="1">
      <c r="B260" s="220"/>
      <c r="C260" s="221"/>
      <c r="D260" s="217" t="s">
        <v>144</v>
      </c>
      <c r="E260" s="222" t="s">
        <v>19</v>
      </c>
      <c r="F260" s="223" t="s">
        <v>306</v>
      </c>
      <c r="G260" s="221"/>
      <c r="H260" s="224">
        <v>32.719999999999999</v>
      </c>
      <c r="I260" s="225"/>
      <c r="J260" s="221"/>
      <c r="K260" s="221"/>
      <c r="L260" s="226"/>
      <c r="M260" s="227"/>
      <c r="N260" s="228"/>
      <c r="O260" s="228"/>
      <c r="P260" s="228"/>
      <c r="Q260" s="228"/>
      <c r="R260" s="228"/>
      <c r="S260" s="228"/>
      <c r="T260" s="229"/>
      <c r="AT260" s="230" t="s">
        <v>144</v>
      </c>
      <c r="AU260" s="230" t="s">
        <v>134</v>
      </c>
      <c r="AV260" s="12" t="s">
        <v>134</v>
      </c>
      <c r="AW260" s="12" t="s">
        <v>33</v>
      </c>
      <c r="AX260" s="12" t="s">
        <v>72</v>
      </c>
      <c r="AY260" s="230" t="s">
        <v>126</v>
      </c>
    </row>
    <row r="261" s="12" customFormat="1">
      <c r="B261" s="220"/>
      <c r="C261" s="221"/>
      <c r="D261" s="217" t="s">
        <v>144</v>
      </c>
      <c r="E261" s="222" t="s">
        <v>19</v>
      </c>
      <c r="F261" s="223" t="s">
        <v>307</v>
      </c>
      <c r="G261" s="221"/>
      <c r="H261" s="224">
        <v>18.850000000000001</v>
      </c>
      <c r="I261" s="225"/>
      <c r="J261" s="221"/>
      <c r="K261" s="221"/>
      <c r="L261" s="226"/>
      <c r="M261" s="227"/>
      <c r="N261" s="228"/>
      <c r="O261" s="228"/>
      <c r="P261" s="228"/>
      <c r="Q261" s="228"/>
      <c r="R261" s="228"/>
      <c r="S261" s="228"/>
      <c r="T261" s="229"/>
      <c r="AT261" s="230" t="s">
        <v>144</v>
      </c>
      <c r="AU261" s="230" t="s">
        <v>134</v>
      </c>
      <c r="AV261" s="12" t="s">
        <v>134</v>
      </c>
      <c r="AW261" s="12" t="s">
        <v>33</v>
      </c>
      <c r="AX261" s="12" t="s">
        <v>72</v>
      </c>
      <c r="AY261" s="230" t="s">
        <v>126</v>
      </c>
    </row>
    <row r="262" s="12" customFormat="1">
      <c r="B262" s="220"/>
      <c r="C262" s="221"/>
      <c r="D262" s="217" t="s">
        <v>144</v>
      </c>
      <c r="E262" s="222" t="s">
        <v>19</v>
      </c>
      <c r="F262" s="223" t="s">
        <v>308</v>
      </c>
      <c r="G262" s="221"/>
      <c r="H262" s="224">
        <v>61.759999999999998</v>
      </c>
      <c r="I262" s="225"/>
      <c r="J262" s="221"/>
      <c r="K262" s="221"/>
      <c r="L262" s="226"/>
      <c r="M262" s="227"/>
      <c r="N262" s="228"/>
      <c r="O262" s="228"/>
      <c r="P262" s="228"/>
      <c r="Q262" s="228"/>
      <c r="R262" s="228"/>
      <c r="S262" s="228"/>
      <c r="T262" s="229"/>
      <c r="AT262" s="230" t="s">
        <v>144</v>
      </c>
      <c r="AU262" s="230" t="s">
        <v>134</v>
      </c>
      <c r="AV262" s="12" t="s">
        <v>134</v>
      </c>
      <c r="AW262" s="12" t="s">
        <v>33</v>
      </c>
      <c r="AX262" s="12" t="s">
        <v>72</v>
      </c>
      <c r="AY262" s="230" t="s">
        <v>126</v>
      </c>
    </row>
    <row r="263" s="12" customFormat="1">
      <c r="B263" s="220"/>
      <c r="C263" s="221"/>
      <c r="D263" s="217" t="s">
        <v>144</v>
      </c>
      <c r="E263" s="222" t="s">
        <v>19</v>
      </c>
      <c r="F263" s="223" t="s">
        <v>309</v>
      </c>
      <c r="G263" s="221"/>
      <c r="H263" s="224">
        <v>8.6999999999999993</v>
      </c>
      <c r="I263" s="225"/>
      <c r="J263" s="221"/>
      <c r="K263" s="221"/>
      <c r="L263" s="226"/>
      <c r="M263" s="227"/>
      <c r="N263" s="228"/>
      <c r="O263" s="228"/>
      <c r="P263" s="228"/>
      <c r="Q263" s="228"/>
      <c r="R263" s="228"/>
      <c r="S263" s="228"/>
      <c r="T263" s="229"/>
      <c r="AT263" s="230" t="s">
        <v>144</v>
      </c>
      <c r="AU263" s="230" t="s">
        <v>134</v>
      </c>
      <c r="AV263" s="12" t="s">
        <v>134</v>
      </c>
      <c r="AW263" s="12" t="s">
        <v>33</v>
      </c>
      <c r="AX263" s="12" t="s">
        <v>72</v>
      </c>
      <c r="AY263" s="230" t="s">
        <v>126</v>
      </c>
    </row>
    <row r="264" s="12" customFormat="1">
      <c r="B264" s="220"/>
      <c r="C264" s="221"/>
      <c r="D264" s="217" t="s">
        <v>144</v>
      </c>
      <c r="E264" s="222" t="s">
        <v>19</v>
      </c>
      <c r="F264" s="223" t="s">
        <v>310</v>
      </c>
      <c r="G264" s="221"/>
      <c r="H264" s="224">
        <v>31.68</v>
      </c>
      <c r="I264" s="225"/>
      <c r="J264" s="221"/>
      <c r="K264" s="221"/>
      <c r="L264" s="226"/>
      <c r="M264" s="227"/>
      <c r="N264" s="228"/>
      <c r="O264" s="228"/>
      <c r="P264" s="228"/>
      <c r="Q264" s="228"/>
      <c r="R264" s="228"/>
      <c r="S264" s="228"/>
      <c r="T264" s="229"/>
      <c r="AT264" s="230" t="s">
        <v>144</v>
      </c>
      <c r="AU264" s="230" t="s">
        <v>134</v>
      </c>
      <c r="AV264" s="12" t="s">
        <v>134</v>
      </c>
      <c r="AW264" s="12" t="s">
        <v>33</v>
      </c>
      <c r="AX264" s="12" t="s">
        <v>72</v>
      </c>
      <c r="AY264" s="230" t="s">
        <v>126</v>
      </c>
    </row>
    <row r="265" s="12" customFormat="1">
      <c r="B265" s="220"/>
      <c r="C265" s="221"/>
      <c r="D265" s="217" t="s">
        <v>144</v>
      </c>
      <c r="E265" s="222" t="s">
        <v>19</v>
      </c>
      <c r="F265" s="223" t="s">
        <v>311</v>
      </c>
      <c r="G265" s="221"/>
      <c r="H265" s="224">
        <v>14.4</v>
      </c>
      <c r="I265" s="225"/>
      <c r="J265" s="221"/>
      <c r="K265" s="221"/>
      <c r="L265" s="226"/>
      <c r="M265" s="227"/>
      <c r="N265" s="228"/>
      <c r="O265" s="228"/>
      <c r="P265" s="228"/>
      <c r="Q265" s="228"/>
      <c r="R265" s="228"/>
      <c r="S265" s="228"/>
      <c r="T265" s="229"/>
      <c r="AT265" s="230" t="s">
        <v>144</v>
      </c>
      <c r="AU265" s="230" t="s">
        <v>134</v>
      </c>
      <c r="AV265" s="12" t="s">
        <v>134</v>
      </c>
      <c r="AW265" s="12" t="s">
        <v>33</v>
      </c>
      <c r="AX265" s="12" t="s">
        <v>72</v>
      </c>
      <c r="AY265" s="230" t="s">
        <v>126</v>
      </c>
    </row>
    <row r="266" s="12" customFormat="1">
      <c r="B266" s="220"/>
      <c r="C266" s="221"/>
      <c r="D266" s="217" t="s">
        <v>144</v>
      </c>
      <c r="E266" s="222" t="s">
        <v>19</v>
      </c>
      <c r="F266" s="223" t="s">
        <v>312</v>
      </c>
      <c r="G266" s="221"/>
      <c r="H266" s="224">
        <v>26.079999999999998</v>
      </c>
      <c r="I266" s="225"/>
      <c r="J266" s="221"/>
      <c r="K266" s="221"/>
      <c r="L266" s="226"/>
      <c r="M266" s="227"/>
      <c r="N266" s="228"/>
      <c r="O266" s="228"/>
      <c r="P266" s="228"/>
      <c r="Q266" s="228"/>
      <c r="R266" s="228"/>
      <c r="S266" s="228"/>
      <c r="T266" s="229"/>
      <c r="AT266" s="230" t="s">
        <v>144</v>
      </c>
      <c r="AU266" s="230" t="s">
        <v>134</v>
      </c>
      <c r="AV266" s="12" t="s">
        <v>134</v>
      </c>
      <c r="AW266" s="12" t="s">
        <v>33</v>
      </c>
      <c r="AX266" s="12" t="s">
        <v>72</v>
      </c>
      <c r="AY266" s="230" t="s">
        <v>126</v>
      </c>
    </row>
    <row r="267" s="12" customFormat="1">
      <c r="B267" s="220"/>
      <c r="C267" s="221"/>
      <c r="D267" s="217" t="s">
        <v>144</v>
      </c>
      <c r="E267" s="222" t="s">
        <v>19</v>
      </c>
      <c r="F267" s="223" t="s">
        <v>313</v>
      </c>
      <c r="G267" s="221"/>
      <c r="H267" s="224">
        <v>7.2400000000000002</v>
      </c>
      <c r="I267" s="225"/>
      <c r="J267" s="221"/>
      <c r="K267" s="221"/>
      <c r="L267" s="226"/>
      <c r="M267" s="227"/>
      <c r="N267" s="228"/>
      <c r="O267" s="228"/>
      <c r="P267" s="228"/>
      <c r="Q267" s="228"/>
      <c r="R267" s="228"/>
      <c r="S267" s="228"/>
      <c r="T267" s="229"/>
      <c r="AT267" s="230" t="s">
        <v>144</v>
      </c>
      <c r="AU267" s="230" t="s">
        <v>134</v>
      </c>
      <c r="AV267" s="12" t="s">
        <v>134</v>
      </c>
      <c r="AW267" s="12" t="s">
        <v>33</v>
      </c>
      <c r="AX267" s="12" t="s">
        <v>72</v>
      </c>
      <c r="AY267" s="230" t="s">
        <v>126</v>
      </c>
    </row>
    <row r="268" s="12" customFormat="1">
      <c r="B268" s="220"/>
      <c r="C268" s="221"/>
      <c r="D268" s="217" t="s">
        <v>144</v>
      </c>
      <c r="E268" s="222" t="s">
        <v>19</v>
      </c>
      <c r="F268" s="223" t="s">
        <v>314</v>
      </c>
      <c r="G268" s="221"/>
      <c r="H268" s="224">
        <v>17.760000000000002</v>
      </c>
      <c r="I268" s="225"/>
      <c r="J268" s="221"/>
      <c r="K268" s="221"/>
      <c r="L268" s="226"/>
      <c r="M268" s="227"/>
      <c r="N268" s="228"/>
      <c r="O268" s="228"/>
      <c r="P268" s="228"/>
      <c r="Q268" s="228"/>
      <c r="R268" s="228"/>
      <c r="S268" s="228"/>
      <c r="T268" s="229"/>
      <c r="AT268" s="230" t="s">
        <v>144</v>
      </c>
      <c r="AU268" s="230" t="s">
        <v>134</v>
      </c>
      <c r="AV268" s="12" t="s">
        <v>134</v>
      </c>
      <c r="AW268" s="12" t="s">
        <v>33</v>
      </c>
      <c r="AX268" s="12" t="s">
        <v>72</v>
      </c>
      <c r="AY268" s="230" t="s">
        <v>126</v>
      </c>
    </row>
    <row r="269" s="12" customFormat="1">
      <c r="B269" s="220"/>
      <c r="C269" s="221"/>
      <c r="D269" s="217" t="s">
        <v>144</v>
      </c>
      <c r="E269" s="222" t="s">
        <v>19</v>
      </c>
      <c r="F269" s="223" t="s">
        <v>350</v>
      </c>
      <c r="G269" s="221"/>
      <c r="H269" s="224">
        <v>153.40000000000001</v>
      </c>
      <c r="I269" s="225"/>
      <c r="J269" s="221"/>
      <c r="K269" s="221"/>
      <c r="L269" s="226"/>
      <c r="M269" s="227"/>
      <c r="N269" s="228"/>
      <c r="O269" s="228"/>
      <c r="P269" s="228"/>
      <c r="Q269" s="228"/>
      <c r="R269" s="228"/>
      <c r="S269" s="228"/>
      <c r="T269" s="229"/>
      <c r="AT269" s="230" t="s">
        <v>144</v>
      </c>
      <c r="AU269" s="230" t="s">
        <v>134</v>
      </c>
      <c r="AV269" s="12" t="s">
        <v>134</v>
      </c>
      <c r="AW269" s="12" t="s">
        <v>33</v>
      </c>
      <c r="AX269" s="12" t="s">
        <v>72</v>
      </c>
      <c r="AY269" s="230" t="s">
        <v>126</v>
      </c>
    </row>
    <row r="270" s="13" customFormat="1">
      <c r="B270" s="231"/>
      <c r="C270" s="232"/>
      <c r="D270" s="217" t="s">
        <v>144</v>
      </c>
      <c r="E270" s="233" t="s">
        <v>19</v>
      </c>
      <c r="F270" s="234" t="s">
        <v>231</v>
      </c>
      <c r="G270" s="232"/>
      <c r="H270" s="235">
        <v>522.50999999999999</v>
      </c>
      <c r="I270" s="236"/>
      <c r="J270" s="232"/>
      <c r="K270" s="232"/>
      <c r="L270" s="237"/>
      <c r="M270" s="238"/>
      <c r="N270" s="239"/>
      <c r="O270" s="239"/>
      <c r="P270" s="239"/>
      <c r="Q270" s="239"/>
      <c r="R270" s="239"/>
      <c r="S270" s="239"/>
      <c r="T270" s="240"/>
      <c r="AT270" s="241" t="s">
        <v>144</v>
      </c>
      <c r="AU270" s="241" t="s">
        <v>134</v>
      </c>
      <c r="AV270" s="13" t="s">
        <v>133</v>
      </c>
      <c r="AW270" s="13" t="s">
        <v>33</v>
      </c>
      <c r="AX270" s="13" t="s">
        <v>77</v>
      </c>
      <c r="AY270" s="241" t="s">
        <v>126</v>
      </c>
    </row>
    <row r="271" s="1" customFormat="1" ht="16.5" customHeight="1">
      <c r="B271" s="38"/>
      <c r="C271" s="242" t="s">
        <v>351</v>
      </c>
      <c r="D271" s="242" t="s">
        <v>170</v>
      </c>
      <c r="E271" s="243" t="s">
        <v>352</v>
      </c>
      <c r="F271" s="244" t="s">
        <v>353</v>
      </c>
      <c r="G271" s="245" t="s">
        <v>298</v>
      </c>
      <c r="H271" s="246">
        <v>387.56599999999997</v>
      </c>
      <c r="I271" s="247"/>
      <c r="J271" s="248">
        <f>ROUND(I271*H271,2)</f>
        <v>0</v>
      </c>
      <c r="K271" s="244" t="s">
        <v>141</v>
      </c>
      <c r="L271" s="249"/>
      <c r="M271" s="250" t="s">
        <v>19</v>
      </c>
      <c r="N271" s="251" t="s">
        <v>44</v>
      </c>
      <c r="O271" s="83"/>
      <c r="P271" s="213">
        <f>O271*H271</f>
        <v>0</v>
      </c>
      <c r="Q271" s="213">
        <v>4.0000000000000003E-05</v>
      </c>
      <c r="R271" s="213">
        <f>Q271*H271</f>
        <v>0.01550264</v>
      </c>
      <c r="S271" s="213">
        <v>0</v>
      </c>
      <c r="T271" s="214">
        <f>S271*H271</f>
        <v>0</v>
      </c>
      <c r="AR271" s="215" t="s">
        <v>174</v>
      </c>
      <c r="AT271" s="215" t="s">
        <v>170</v>
      </c>
      <c r="AU271" s="215" t="s">
        <v>134</v>
      </c>
      <c r="AY271" s="17" t="s">
        <v>126</v>
      </c>
      <c r="BE271" s="216">
        <f>IF(N271="základní",J271,0)</f>
        <v>0</v>
      </c>
      <c r="BF271" s="216">
        <f>IF(N271="snížená",J271,0)</f>
        <v>0</v>
      </c>
      <c r="BG271" s="216">
        <f>IF(N271="zákl. přenesená",J271,0)</f>
        <v>0</v>
      </c>
      <c r="BH271" s="216">
        <f>IF(N271="sníž. přenesená",J271,0)</f>
        <v>0</v>
      </c>
      <c r="BI271" s="216">
        <f>IF(N271="nulová",J271,0)</f>
        <v>0</v>
      </c>
      <c r="BJ271" s="17" t="s">
        <v>134</v>
      </c>
      <c r="BK271" s="216">
        <f>ROUND(I271*H271,2)</f>
        <v>0</v>
      </c>
      <c r="BL271" s="17" t="s">
        <v>133</v>
      </c>
      <c r="BM271" s="215" t="s">
        <v>354</v>
      </c>
    </row>
    <row r="272" s="12" customFormat="1">
      <c r="B272" s="220"/>
      <c r="C272" s="221"/>
      <c r="D272" s="217" t="s">
        <v>144</v>
      </c>
      <c r="E272" s="221"/>
      <c r="F272" s="223" t="s">
        <v>355</v>
      </c>
      <c r="G272" s="221"/>
      <c r="H272" s="224">
        <v>387.56599999999997</v>
      </c>
      <c r="I272" s="225"/>
      <c r="J272" s="221"/>
      <c r="K272" s="221"/>
      <c r="L272" s="226"/>
      <c r="M272" s="227"/>
      <c r="N272" s="228"/>
      <c r="O272" s="228"/>
      <c r="P272" s="228"/>
      <c r="Q272" s="228"/>
      <c r="R272" s="228"/>
      <c r="S272" s="228"/>
      <c r="T272" s="229"/>
      <c r="AT272" s="230" t="s">
        <v>144</v>
      </c>
      <c r="AU272" s="230" t="s">
        <v>134</v>
      </c>
      <c r="AV272" s="12" t="s">
        <v>134</v>
      </c>
      <c r="AW272" s="12" t="s">
        <v>4</v>
      </c>
      <c r="AX272" s="12" t="s">
        <v>77</v>
      </c>
      <c r="AY272" s="230" t="s">
        <v>126</v>
      </c>
    </row>
    <row r="273" s="1" customFormat="1" ht="24" customHeight="1">
      <c r="B273" s="38"/>
      <c r="C273" s="204" t="s">
        <v>356</v>
      </c>
      <c r="D273" s="204" t="s">
        <v>128</v>
      </c>
      <c r="E273" s="205" t="s">
        <v>357</v>
      </c>
      <c r="F273" s="206" t="s">
        <v>358</v>
      </c>
      <c r="G273" s="207" t="s">
        <v>131</v>
      </c>
      <c r="H273" s="208">
        <v>956.024</v>
      </c>
      <c r="I273" s="209"/>
      <c r="J273" s="210">
        <f>ROUND(I273*H273,2)</f>
        <v>0</v>
      </c>
      <c r="K273" s="206" t="s">
        <v>141</v>
      </c>
      <c r="L273" s="43"/>
      <c r="M273" s="211" t="s">
        <v>19</v>
      </c>
      <c r="N273" s="212" t="s">
        <v>44</v>
      </c>
      <c r="O273" s="83"/>
      <c r="P273" s="213">
        <f>O273*H273</f>
        <v>0</v>
      </c>
      <c r="Q273" s="213">
        <v>0.01146</v>
      </c>
      <c r="R273" s="213">
        <f>Q273*H273</f>
        <v>10.95603504</v>
      </c>
      <c r="S273" s="213">
        <v>0</v>
      </c>
      <c r="T273" s="214">
        <f>S273*H273</f>
        <v>0</v>
      </c>
      <c r="AR273" s="215" t="s">
        <v>133</v>
      </c>
      <c r="AT273" s="215" t="s">
        <v>128</v>
      </c>
      <c r="AU273" s="215" t="s">
        <v>134</v>
      </c>
      <c r="AY273" s="17" t="s">
        <v>126</v>
      </c>
      <c r="BE273" s="216">
        <f>IF(N273="základní",J273,0)</f>
        <v>0</v>
      </c>
      <c r="BF273" s="216">
        <f>IF(N273="snížená",J273,0)</f>
        <v>0</v>
      </c>
      <c r="BG273" s="216">
        <f>IF(N273="zákl. přenesená",J273,0)</f>
        <v>0</v>
      </c>
      <c r="BH273" s="216">
        <f>IF(N273="sníž. přenesená",J273,0)</f>
        <v>0</v>
      </c>
      <c r="BI273" s="216">
        <f>IF(N273="nulová",J273,0)</f>
        <v>0</v>
      </c>
      <c r="BJ273" s="17" t="s">
        <v>134</v>
      </c>
      <c r="BK273" s="216">
        <f>ROUND(I273*H273,2)</f>
        <v>0</v>
      </c>
      <c r="BL273" s="17" t="s">
        <v>133</v>
      </c>
      <c r="BM273" s="215" t="s">
        <v>359</v>
      </c>
    </row>
    <row r="274" s="12" customFormat="1">
      <c r="B274" s="220"/>
      <c r="C274" s="221"/>
      <c r="D274" s="217" t="s">
        <v>144</v>
      </c>
      <c r="E274" s="222" t="s">
        <v>19</v>
      </c>
      <c r="F274" s="223" t="s">
        <v>360</v>
      </c>
      <c r="G274" s="221"/>
      <c r="H274" s="224">
        <v>956.024</v>
      </c>
      <c r="I274" s="225"/>
      <c r="J274" s="221"/>
      <c r="K274" s="221"/>
      <c r="L274" s="226"/>
      <c r="M274" s="227"/>
      <c r="N274" s="228"/>
      <c r="O274" s="228"/>
      <c r="P274" s="228"/>
      <c r="Q274" s="228"/>
      <c r="R274" s="228"/>
      <c r="S274" s="228"/>
      <c r="T274" s="229"/>
      <c r="AT274" s="230" t="s">
        <v>144</v>
      </c>
      <c r="AU274" s="230" t="s">
        <v>134</v>
      </c>
      <c r="AV274" s="12" t="s">
        <v>134</v>
      </c>
      <c r="AW274" s="12" t="s">
        <v>33</v>
      </c>
      <c r="AX274" s="12" t="s">
        <v>77</v>
      </c>
      <c r="AY274" s="230" t="s">
        <v>126</v>
      </c>
    </row>
    <row r="275" s="1" customFormat="1" ht="24" customHeight="1">
      <c r="B275" s="38"/>
      <c r="C275" s="204" t="s">
        <v>361</v>
      </c>
      <c r="D275" s="204" t="s">
        <v>128</v>
      </c>
      <c r="E275" s="205" t="s">
        <v>362</v>
      </c>
      <c r="F275" s="206" t="s">
        <v>363</v>
      </c>
      <c r="G275" s="207" t="s">
        <v>131</v>
      </c>
      <c r="H275" s="208">
        <v>89.974999999999994</v>
      </c>
      <c r="I275" s="209"/>
      <c r="J275" s="210">
        <f>ROUND(I275*H275,2)</f>
        <v>0</v>
      </c>
      <c r="K275" s="206" t="s">
        <v>141</v>
      </c>
      <c r="L275" s="43"/>
      <c r="M275" s="211" t="s">
        <v>19</v>
      </c>
      <c r="N275" s="212" t="s">
        <v>44</v>
      </c>
      <c r="O275" s="83"/>
      <c r="P275" s="213">
        <f>O275*H275</f>
        <v>0</v>
      </c>
      <c r="Q275" s="213">
        <v>0.00628</v>
      </c>
      <c r="R275" s="213">
        <f>Q275*H275</f>
        <v>0.56504299999999996</v>
      </c>
      <c r="S275" s="213">
        <v>0</v>
      </c>
      <c r="T275" s="214">
        <f>S275*H275</f>
        <v>0</v>
      </c>
      <c r="AR275" s="215" t="s">
        <v>133</v>
      </c>
      <c r="AT275" s="215" t="s">
        <v>128</v>
      </c>
      <c r="AU275" s="215" t="s">
        <v>134</v>
      </c>
      <c r="AY275" s="17" t="s">
        <v>126</v>
      </c>
      <c r="BE275" s="216">
        <f>IF(N275="základní",J275,0)</f>
        <v>0</v>
      </c>
      <c r="BF275" s="216">
        <f>IF(N275="snížená",J275,0)</f>
        <v>0</v>
      </c>
      <c r="BG275" s="216">
        <f>IF(N275="zákl. přenesená",J275,0)</f>
        <v>0</v>
      </c>
      <c r="BH275" s="216">
        <f>IF(N275="sníž. přenesená",J275,0)</f>
        <v>0</v>
      </c>
      <c r="BI275" s="216">
        <f>IF(N275="nulová",J275,0)</f>
        <v>0</v>
      </c>
      <c r="BJ275" s="17" t="s">
        <v>134</v>
      </c>
      <c r="BK275" s="216">
        <f>ROUND(I275*H275,2)</f>
        <v>0</v>
      </c>
      <c r="BL275" s="17" t="s">
        <v>133</v>
      </c>
      <c r="BM275" s="215" t="s">
        <v>364</v>
      </c>
    </row>
    <row r="276" s="12" customFormat="1">
      <c r="B276" s="220"/>
      <c r="C276" s="221"/>
      <c r="D276" s="217" t="s">
        <v>144</v>
      </c>
      <c r="E276" s="222" t="s">
        <v>19</v>
      </c>
      <c r="F276" s="223" t="s">
        <v>267</v>
      </c>
      <c r="G276" s="221"/>
      <c r="H276" s="224">
        <v>12.75</v>
      </c>
      <c r="I276" s="225"/>
      <c r="J276" s="221"/>
      <c r="K276" s="221"/>
      <c r="L276" s="226"/>
      <c r="M276" s="227"/>
      <c r="N276" s="228"/>
      <c r="O276" s="228"/>
      <c r="P276" s="228"/>
      <c r="Q276" s="228"/>
      <c r="R276" s="228"/>
      <c r="S276" s="228"/>
      <c r="T276" s="229"/>
      <c r="AT276" s="230" t="s">
        <v>144</v>
      </c>
      <c r="AU276" s="230" t="s">
        <v>134</v>
      </c>
      <c r="AV276" s="12" t="s">
        <v>134</v>
      </c>
      <c r="AW276" s="12" t="s">
        <v>33</v>
      </c>
      <c r="AX276" s="12" t="s">
        <v>72</v>
      </c>
      <c r="AY276" s="230" t="s">
        <v>126</v>
      </c>
    </row>
    <row r="277" s="12" customFormat="1">
      <c r="B277" s="220"/>
      <c r="C277" s="221"/>
      <c r="D277" s="217" t="s">
        <v>144</v>
      </c>
      <c r="E277" s="222" t="s">
        <v>19</v>
      </c>
      <c r="F277" s="223" t="s">
        <v>268</v>
      </c>
      <c r="G277" s="221"/>
      <c r="H277" s="224">
        <v>27.75</v>
      </c>
      <c r="I277" s="225"/>
      <c r="J277" s="221"/>
      <c r="K277" s="221"/>
      <c r="L277" s="226"/>
      <c r="M277" s="227"/>
      <c r="N277" s="228"/>
      <c r="O277" s="228"/>
      <c r="P277" s="228"/>
      <c r="Q277" s="228"/>
      <c r="R277" s="228"/>
      <c r="S277" s="228"/>
      <c r="T277" s="229"/>
      <c r="AT277" s="230" t="s">
        <v>144</v>
      </c>
      <c r="AU277" s="230" t="s">
        <v>134</v>
      </c>
      <c r="AV277" s="12" t="s">
        <v>134</v>
      </c>
      <c r="AW277" s="12" t="s">
        <v>33</v>
      </c>
      <c r="AX277" s="12" t="s">
        <v>72</v>
      </c>
      <c r="AY277" s="230" t="s">
        <v>126</v>
      </c>
    </row>
    <row r="278" s="12" customFormat="1">
      <c r="B278" s="220"/>
      <c r="C278" s="221"/>
      <c r="D278" s="217" t="s">
        <v>144</v>
      </c>
      <c r="E278" s="222" t="s">
        <v>19</v>
      </c>
      <c r="F278" s="223" t="s">
        <v>269</v>
      </c>
      <c r="G278" s="221"/>
      <c r="H278" s="224">
        <v>17.074999999999999</v>
      </c>
      <c r="I278" s="225"/>
      <c r="J278" s="221"/>
      <c r="K278" s="221"/>
      <c r="L278" s="226"/>
      <c r="M278" s="227"/>
      <c r="N278" s="228"/>
      <c r="O278" s="228"/>
      <c r="P278" s="228"/>
      <c r="Q278" s="228"/>
      <c r="R278" s="228"/>
      <c r="S278" s="228"/>
      <c r="T278" s="229"/>
      <c r="AT278" s="230" t="s">
        <v>144</v>
      </c>
      <c r="AU278" s="230" t="s">
        <v>134</v>
      </c>
      <c r="AV278" s="12" t="s">
        <v>134</v>
      </c>
      <c r="AW278" s="12" t="s">
        <v>33</v>
      </c>
      <c r="AX278" s="12" t="s">
        <v>72</v>
      </c>
      <c r="AY278" s="230" t="s">
        <v>126</v>
      </c>
    </row>
    <row r="279" s="12" customFormat="1">
      <c r="B279" s="220"/>
      <c r="C279" s="221"/>
      <c r="D279" s="217" t="s">
        <v>144</v>
      </c>
      <c r="E279" s="222" t="s">
        <v>19</v>
      </c>
      <c r="F279" s="223" t="s">
        <v>270</v>
      </c>
      <c r="G279" s="221"/>
      <c r="H279" s="224">
        <v>32.399999999999999</v>
      </c>
      <c r="I279" s="225"/>
      <c r="J279" s="221"/>
      <c r="K279" s="221"/>
      <c r="L279" s="226"/>
      <c r="M279" s="227"/>
      <c r="N279" s="228"/>
      <c r="O279" s="228"/>
      <c r="P279" s="228"/>
      <c r="Q279" s="228"/>
      <c r="R279" s="228"/>
      <c r="S279" s="228"/>
      <c r="T279" s="229"/>
      <c r="AT279" s="230" t="s">
        <v>144</v>
      </c>
      <c r="AU279" s="230" t="s">
        <v>134</v>
      </c>
      <c r="AV279" s="12" t="s">
        <v>134</v>
      </c>
      <c r="AW279" s="12" t="s">
        <v>33</v>
      </c>
      <c r="AX279" s="12" t="s">
        <v>72</v>
      </c>
      <c r="AY279" s="230" t="s">
        <v>126</v>
      </c>
    </row>
    <row r="280" s="13" customFormat="1">
      <c r="B280" s="231"/>
      <c r="C280" s="232"/>
      <c r="D280" s="217" t="s">
        <v>144</v>
      </c>
      <c r="E280" s="233" t="s">
        <v>19</v>
      </c>
      <c r="F280" s="234" t="s">
        <v>231</v>
      </c>
      <c r="G280" s="232"/>
      <c r="H280" s="235">
        <v>89.974999999999994</v>
      </c>
      <c r="I280" s="236"/>
      <c r="J280" s="232"/>
      <c r="K280" s="232"/>
      <c r="L280" s="237"/>
      <c r="M280" s="238"/>
      <c r="N280" s="239"/>
      <c r="O280" s="239"/>
      <c r="P280" s="239"/>
      <c r="Q280" s="239"/>
      <c r="R280" s="239"/>
      <c r="S280" s="239"/>
      <c r="T280" s="240"/>
      <c r="AT280" s="241" t="s">
        <v>144</v>
      </c>
      <c r="AU280" s="241" t="s">
        <v>134</v>
      </c>
      <c r="AV280" s="13" t="s">
        <v>133</v>
      </c>
      <c r="AW280" s="13" t="s">
        <v>33</v>
      </c>
      <c r="AX280" s="13" t="s">
        <v>77</v>
      </c>
      <c r="AY280" s="241" t="s">
        <v>126</v>
      </c>
    </row>
    <row r="281" s="1" customFormat="1" ht="24" customHeight="1">
      <c r="B281" s="38"/>
      <c r="C281" s="204" t="s">
        <v>365</v>
      </c>
      <c r="D281" s="204" t="s">
        <v>128</v>
      </c>
      <c r="E281" s="205" t="s">
        <v>366</v>
      </c>
      <c r="F281" s="206" t="s">
        <v>367</v>
      </c>
      <c r="G281" s="207" t="s">
        <v>131</v>
      </c>
      <c r="H281" s="208">
        <v>939.851</v>
      </c>
      <c r="I281" s="209"/>
      <c r="J281" s="210">
        <f>ROUND(I281*H281,2)</f>
        <v>0</v>
      </c>
      <c r="K281" s="206" t="s">
        <v>141</v>
      </c>
      <c r="L281" s="43"/>
      <c r="M281" s="211" t="s">
        <v>19</v>
      </c>
      <c r="N281" s="212" t="s">
        <v>44</v>
      </c>
      <c r="O281" s="83"/>
      <c r="P281" s="213">
        <f>O281*H281</f>
        <v>0</v>
      </c>
      <c r="Q281" s="213">
        <v>0.0026800000000000001</v>
      </c>
      <c r="R281" s="213">
        <f>Q281*H281</f>
        <v>2.51880068</v>
      </c>
      <c r="S281" s="213">
        <v>0</v>
      </c>
      <c r="T281" s="214">
        <f>S281*H281</f>
        <v>0</v>
      </c>
      <c r="AR281" s="215" t="s">
        <v>133</v>
      </c>
      <c r="AT281" s="215" t="s">
        <v>128</v>
      </c>
      <c r="AU281" s="215" t="s">
        <v>134</v>
      </c>
      <c r="AY281" s="17" t="s">
        <v>126</v>
      </c>
      <c r="BE281" s="216">
        <f>IF(N281="základní",J281,0)</f>
        <v>0</v>
      </c>
      <c r="BF281" s="216">
        <f>IF(N281="snížená",J281,0)</f>
        <v>0</v>
      </c>
      <c r="BG281" s="216">
        <f>IF(N281="zákl. přenesená",J281,0)</f>
        <v>0</v>
      </c>
      <c r="BH281" s="216">
        <f>IF(N281="sníž. přenesená",J281,0)</f>
        <v>0</v>
      </c>
      <c r="BI281" s="216">
        <f>IF(N281="nulová",J281,0)</f>
        <v>0</v>
      </c>
      <c r="BJ281" s="17" t="s">
        <v>134</v>
      </c>
      <c r="BK281" s="216">
        <f>ROUND(I281*H281,2)</f>
        <v>0</v>
      </c>
      <c r="BL281" s="17" t="s">
        <v>133</v>
      </c>
      <c r="BM281" s="215" t="s">
        <v>368</v>
      </c>
    </row>
    <row r="282" s="12" customFormat="1">
      <c r="B282" s="220"/>
      <c r="C282" s="221"/>
      <c r="D282" s="217" t="s">
        <v>144</v>
      </c>
      <c r="E282" s="222" t="s">
        <v>19</v>
      </c>
      <c r="F282" s="223" t="s">
        <v>262</v>
      </c>
      <c r="G282" s="221"/>
      <c r="H282" s="224">
        <v>120.56399999999999</v>
      </c>
      <c r="I282" s="225"/>
      <c r="J282" s="221"/>
      <c r="K282" s="221"/>
      <c r="L282" s="226"/>
      <c r="M282" s="227"/>
      <c r="N282" s="228"/>
      <c r="O282" s="228"/>
      <c r="P282" s="228"/>
      <c r="Q282" s="228"/>
      <c r="R282" s="228"/>
      <c r="S282" s="228"/>
      <c r="T282" s="229"/>
      <c r="AT282" s="230" t="s">
        <v>144</v>
      </c>
      <c r="AU282" s="230" t="s">
        <v>134</v>
      </c>
      <c r="AV282" s="12" t="s">
        <v>134</v>
      </c>
      <c r="AW282" s="12" t="s">
        <v>33</v>
      </c>
      <c r="AX282" s="12" t="s">
        <v>72</v>
      </c>
      <c r="AY282" s="230" t="s">
        <v>126</v>
      </c>
    </row>
    <row r="283" s="12" customFormat="1">
      <c r="B283" s="220"/>
      <c r="C283" s="221"/>
      <c r="D283" s="217" t="s">
        <v>144</v>
      </c>
      <c r="E283" s="222" t="s">
        <v>19</v>
      </c>
      <c r="F283" s="223" t="s">
        <v>263</v>
      </c>
      <c r="G283" s="221"/>
      <c r="H283" s="224">
        <v>262.404</v>
      </c>
      <c r="I283" s="225"/>
      <c r="J283" s="221"/>
      <c r="K283" s="221"/>
      <c r="L283" s="226"/>
      <c r="M283" s="227"/>
      <c r="N283" s="228"/>
      <c r="O283" s="228"/>
      <c r="P283" s="228"/>
      <c r="Q283" s="228"/>
      <c r="R283" s="228"/>
      <c r="S283" s="228"/>
      <c r="T283" s="229"/>
      <c r="AT283" s="230" t="s">
        <v>144</v>
      </c>
      <c r="AU283" s="230" t="s">
        <v>134</v>
      </c>
      <c r="AV283" s="12" t="s">
        <v>134</v>
      </c>
      <c r="AW283" s="12" t="s">
        <v>33</v>
      </c>
      <c r="AX283" s="12" t="s">
        <v>72</v>
      </c>
      <c r="AY283" s="230" t="s">
        <v>126</v>
      </c>
    </row>
    <row r="284" s="12" customFormat="1">
      <c r="B284" s="220"/>
      <c r="C284" s="221"/>
      <c r="D284" s="217" t="s">
        <v>144</v>
      </c>
      <c r="E284" s="222" t="s">
        <v>19</v>
      </c>
      <c r="F284" s="223" t="s">
        <v>264</v>
      </c>
      <c r="G284" s="221"/>
      <c r="H284" s="224">
        <v>161.46100000000001</v>
      </c>
      <c r="I284" s="225"/>
      <c r="J284" s="221"/>
      <c r="K284" s="221"/>
      <c r="L284" s="226"/>
      <c r="M284" s="227"/>
      <c r="N284" s="228"/>
      <c r="O284" s="228"/>
      <c r="P284" s="228"/>
      <c r="Q284" s="228"/>
      <c r="R284" s="228"/>
      <c r="S284" s="228"/>
      <c r="T284" s="229"/>
      <c r="AT284" s="230" t="s">
        <v>144</v>
      </c>
      <c r="AU284" s="230" t="s">
        <v>134</v>
      </c>
      <c r="AV284" s="12" t="s">
        <v>134</v>
      </c>
      <c r="AW284" s="12" t="s">
        <v>33</v>
      </c>
      <c r="AX284" s="12" t="s">
        <v>72</v>
      </c>
      <c r="AY284" s="230" t="s">
        <v>126</v>
      </c>
    </row>
    <row r="285" s="12" customFormat="1">
      <c r="B285" s="220"/>
      <c r="C285" s="221"/>
      <c r="D285" s="217" t="s">
        <v>144</v>
      </c>
      <c r="E285" s="222" t="s">
        <v>19</v>
      </c>
      <c r="F285" s="223" t="s">
        <v>265</v>
      </c>
      <c r="G285" s="221"/>
      <c r="H285" s="224">
        <v>306.37400000000002</v>
      </c>
      <c r="I285" s="225"/>
      <c r="J285" s="221"/>
      <c r="K285" s="221"/>
      <c r="L285" s="226"/>
      <c r="M285" s="227"/>
      <c r="N285" s="228"/>
      <c r="O285" s="228"/>
      <c r="P285" s="228"/>
      <c r="Q285" s="228"/>
      <c r="R285" s="228"/>
      <c r="S285" s="228"/>
      <c r="T285" s="229"/>
      <c r="AT285" s="230" t="s">
        <v>144</v>
      </c>
      <c r="AU285" s="230" t="s">
        <v>134</v>
      </c>
      <c r="AV285" s="12" t="s">
        <v>134</v>
      </c>
      <c r="AW285" s="12" t="s">
        <v>33</v>
      </c>
      <c r="AX285" s="12" t="s">
        <v>72</v>
      </c>
      <c r="AY285" s="230" t="s">
        <v>126</v>
      </c>
    </row>
    <row r="286" s="14" customFormat="1">
      <c r="B286" s="252"/>
      <c r="C286" s="253"/>
      <c r="D286" s="217" t="s">
        <v>144</v>
      </c>
      <c r="E286" s="254" t="s">
        <v>19</v>
      </c>
      <c r="F286" s="255" t="s">
        <v>266</v>
      </c>
      <c r="G286" s="253"/>
      <c r="H286" s="256">
        <v>850.803</v>
      </c>
      <c r="I286" s="257"/>
      <c r="J286" s="253"/>
      <c r="K286" s="253"/>
      <c r="L286" s="258"/>
      <c r="M286" s="259"/>
      <c r="N286" s="260"/>
      <c r="O286" s="260"/>
      <c r="P286" s="260"/>
      <c r="Q286" s="260"/>
      <c r="R286" s="260"/>
      <c r="S286" s="260"/>
      <c r="T286" s="261"/>
      <c r="AT286" s="262" t="s">
        <v>144</v>
      </c>
      <c r="AU286" s="262" t="s">
        <v>134</v>
      </c>
      <c r="AV286" s="14" t="s">
        <v>150</v>
      </c>
      <c r="AW286" s="14" t="s">
        <v>33</v>
      </c>
      <c r="AX286" s="14" t="s">
        <v>72</v>
      </c>
      <c r="AY286" s="262" t="s">
        <v>126</v>
      </c>
    </row>
    <row r="287" s="12" customFormat="1">
      <c r="B287" s="220"/>
      <c r="C287" s="221"/>
      <c r="D287" s="217" t="s">
        <v>144</v>
      </c>
      <c r="E287" s="222" t="s">
        <v>19</v>
      </c>
      <c r="F287" s="223" t="s">
        <v>272</v>
      </c>
      <c r="G287" s="221"/>
      <c r="H287" s="224">
        <v>-4.2480000000000002</v>
      </c>
      <c r="I287" s="225"/>
      <c r="J287" s="221"/>
      <c r="K287" s="221"/>
      <c r="L287" s="226"/>
      <c r="M287" s="227"/>
      <c r="N287" s="228"/>
      <c r="O287" s="228"/>
      <c r="P287" s="228"/>
      <c r="Q287" s="228"/>
      <c r="R287" s="228"/>
      <c r="S287" s="228"/>
      <c r="T287" s="229"/>
      <c r="AT287" s="230" t="s">
        <v>144</v>
      </c>
      <c r="AU287" s="230" t="s">
        <v>134</v>
      </c>
      <c r="AV287" s="12" t="s">
        <v>134</v>
      </c>
      <c r="AW287" s="12" t="s">
        <v>33</v>
      </c>
      <c r="AX287" s="12" t="s">
        <v>72</v>
      </c>
      <c r="AY287" s="230" t="s">
        <v>126</v>
      </c>
    </row>
    <row r="288" s="12" customFormat="1">
      <c r="B288" s="220"/>
      <c r="C288" s="221"/>
      <c r="D288" s="217" t="s">
        <v>144</v>
      </c>
      <c r="E288" s="222" t="s">
        <v>19</v>
      </c>
      <c r="F288" s="223" t="s">
        <v>273</v>
      </c>
      <c r="G288" s="221"/>
      <c r="H288" s="224">
        <v>-7.0449999999999999</v>
      </c>
      <c r="I288" s="225"/>
      <c r="J288" s="221"/>
      <c r="K288" s="221"/>
      <c r="L288" s="226"/>
      <c r="M288" s="227"/>
      <c r="N288" s="228"/>
      <c r="O288" s="228"/>
      <c r="P288" s="228"/>
      <c r="Q288" s="228"/>
      <c r="R288" s="228"/>
      <c r="S288" s="228"/>
      <c r="T288" s="229"/>
      <c r="AT288" s="230" t="s">
        <v>144</v>
      </c>
      <c r="AU288" s="230" t="s">
        <v>134</v>
      </c>
      <c r="AV288" s="12" t="s">
        <v>134</v>
      </c>
      <c r="AW288" s="12" t="s">
        <v>33</v>
      </c>
      <c r="AX288" s="12" t="s">
        <v>72</v>
      </c>
      <c r="AY288" s="230" t="s">
        <v>126</v>
      </c>
    </row>
    <row r="289" s="12" customFormat="1">
      <c r="B289" s="220"/>
      <c r="C289" s="221"/>
      <c r="D289" s="217" t="s">
        <v>144</v>
      </c>
      <c r="E289" s="222" t="s">
        <v>19</v>
      </c>
      <c r="F289" s="223" t="s">
        <v>274</v>
      </c>
      <c r="G289" s="221"/>
      <c r="H289" s="224">
        <v>-17.760000000000002</v>
      </c>
      <c r="I289" s="225"/>
      <c r="J289" s="221"/>
      <c r="K289" s="221"/>
      <c r="L289" s="226"/>
      <c r="M289" s="227"/>
      <c r="N289" s="228"/>
      <c r="O289" s="228"/>
      <c r="P289" s="228"/>
      <c r="Q289" s="228"/>
      <c r="R289" s="228"/>
      <c r="S289" s="228"/>
      <c r="T289" s="229"/>
      <c r="AT289" s="230" t="s">
        <v>144</v>
      </c>
      <c r="AU289" s="230" t="s">
        <v>134</v>
      </c>
      <c r="AV289" s="12" t="s">
        <v>134</v>
      </c>
      <c r="AW289" s="12" t="s">
        <v>33</v>
      </c>
      <c r="AX289" s="12" t="s">
        <v>72</v>
      </c>
      <c r="AY289" s="230" t="s">
        <v>126</v>
      </c>
    </row>
    <row r="290" s="12" customFormat="1">
      <c r="B290" s="220"/>
      <c r="C290" s="221"/>
      <c r="D290" s="217" t="s">
        <v>144</v>
      </c>
      <c r="E290" s="222" t="s">
        <v>19</v>
      </c>
      <c r="F290" s="223" t="s">
        <v>275</v>
      </c>
      <c r="G290" s="221"/>
      <c r="H290" s="224">
        <v>-31.079999999999998</v>
      </c>
      <c r="I290" s="225"/>
      <c r="J290" s="221"/>
      <c r="K290" s="221"/>
      <c r="L290" s="226"/>
      <c r="M290" s="227"/>
      <c r="N290" s="228"/>
      <c r="O290" s="228"/>
      <c r="P290" s="228"/>
      <c r="Q290" s="228"/>
      <c r="R290" s="228"/>
      <c r="S290" s="228"/>
      <c r="T290" s="229"/>
      <c r="AT290" s="230" t="s">
        <v>144</v>
      </c>
      <c r="AU290" s="230" t="s">
        <v>134</v>
      </c>
      <c r="AV290" s="12" t="s">
        <v>134</v>
      </c>
      <c r="AW290" s="12" t="s">
        <v>33</v>
      </c>
      <c r="AX290" s="12" t="s">
        <v>72</v>
      </c>
      <c r="AY290" s="230" t="s">
        <v>126</v>
      </c>
    </row>
    <row r="291" s="12" customFormat="1">
      <c r="B291" s="220"/>
      <c r="C291" s="221"/>
      <c r="D291" s="217" t="s">
        <v>144</v>
      </c>
      <c r="E291" s="222" t="s">
        <v>19</v>
      </c>
      <c r="F291" s="223" t="s">
        <v>276</v>
      </c>
      <c r="G291" s="221"/>
      <c r="H291" s="224">
        <v>-1.546</v>
      </c>
      <c r="I291" s="225"/>
      <c r="J291" s="221"/>
      <c r="K291" s="221"/>
      <c r="L291" s="226"/>
      <c r="M291" s="227"/>
      <c r="N291" s="228"/>
      <c r="O291" s="228"/>
      <c r="P291" s="228"/>
      <c r="Q291" s="228"/>
      <c r="R291" s="228"/>
      <c r="S291" s="228"/>
      <c r="T291" s="229"/>
      <c r="AT291" s="230" t="s">
        <v>144</v>
      </c>
      <c r="AU291" s="230" t="s">
        <v>134</v>
      </c>
      <c r="AV291" s="12" t="s">
        <v>134</v>
      </c>
      <c r="AW291" s="12" t="s">
        <v>33</v>
      </c>
      <c r="AX291" s="12" t="s">
        <v>72</v>
      </c>
      <c r="AY291" s="230" t="s">
        <v>126</v>
      </c>
    </row>
    <row r="292" s="12" customFormat="1">
      <c r="B292" s="220"/>
      <c r="C292" s="221"/>
      <c r="D292" s="217" t="s">
        <v>144</v>
      </c>
      <c r="E292" s="222" t="s">
        <v>19</v>
      </c>
      <c r="F292" s="223" t="s">
        <v>277</v>
      </c>
      <c r="G292" s="221"/>
      <c r="H292" s="224">
        <v>-16.666</v>
      </c>
      <c r="I292" s="225"/>
      <c r="J292" s="221"/>
      <c r="K292" s="221"/>
      <c r="L292" s="226"/>
      <c r="M292" s="227"/>
      <c r="N292" s="228"/>
      <c r="O292" s="228"/>
      <c r="P292" s="228"/>
      <c r="Q292" s="228"/>
      <c r="R292" s="228"/>
      <c r="S292" s="228"/>
      <c r="T292" s="229"/>
      <c r="AT292" s="230" t="s">
        <v>144</v>
      </c>
      <c r="AU292" s="230" t="s">
        <v>134</v>
      </c>
      <c r="AV292" s="12" t="s">
        <v>134</v>
      </c>
      <c r="AW292" s="12" t="s">
        <v>33</v>
      </c>
      <c r="AX292" s="12" t="s">
        <v>72</v>
      </c>
      <c r="AY292" s="230" t="s">
        <v>126</v>
      </c>
    </row>
    <row r="293" s="12" customFormat="1">
      <c r="B293" s="220"/>
      <c r="C293" s="221"/>
      <c r="D293" s="217" t="s">
        <v>144</v>
      </c>
      <c r="E293" s="222" t="s">
        <v>19</v>
      </c>
      <c r="F293" s="223" t="s">
        <v>278</v>
      </c>
      <c r="G293" s="221"/>
      <c r="H293" s="224">
        <v>-7.069</v>
      </c>
      <c r="I293" s="225"/>
      <c r="J293" s="221"/>
      <c r="K293" s="221"/>
      <c r="L293" s="226"/>
      <c r="M293" s="227"/>
      <c r="N293" s="228"/>
      <c r="O293" s="228"/>
      <c r="P293" s="228"/>
      <c r="Q293" s="228"/>
      <c r="R293" s="228"/>
      <c r="S293" s="228"/>
      <c r="T293" s="229"/>
      <c r="AT293" s="230" t="s">
        <v>144</v>
      </c>
      <c r="AU293" s="230" t="s">
        <v>134</v>
      </c>
      <c r="AV293" s="12" t="s">
        <v>134</v>
      </c>
      <c r="AW293" s="12" t="s">
        <v>33</v>
      </c>
      <c r="AX293" s="12" t="s">
        <v>72</v>
      </c>
      <c r="AY293" s="230" t="s">
        <v>126</v>
      </c>
    </row>
    <row r="294" s="12" customFormat="1">
      <c r="B294" s="220"/>
      <c r="C294" s="221"/>
      <c r="D294" s="217" t="s">
        <v>144</v>
      </c>
      <c r="E294" s="222" t="s">
        <v>19</v>
      </c>
      <c r="F294" s="223" t="s">
        <v>279</v>
      </c>
      <c r="G294" s="221"/>
      <c r="H294" s="224">
        <v>-28.178999999999998</v>
      </c>
      <c r="I294" s="225"/>
      <c r="J294" s="221"/>
      <c r="K294" s="221"/>
      <c r="L294" s="226"/>
      <c r="M294" s="227"/>
      <c r="N294" s="228"/>
      <c r="O294" s="228"/>
      <c r="P294" s="228"/>
      <c r="Q294" s="228"/>
      <c r="R294" s="228"/>
      <c r="S294" s="228"/>
      <c r="T294" s="229"/>
      <c r="AT294" s="230" t="s">
        <v>144</v>
      </c>
      <c r="AU294" s="230" t="s">
        <v>134</v>
      </c>
      <c r="AV294" s="12" t="s">
        <v>134</v>
      </c>
      <c r="AW294" s="12" t="s">
        <v>33</v>
      </c>
      <c r="AX294" s="12" t="s">
        <v>72</v>
      </c>
      <c r="AY294" s="230" t="s">
        <v>126</v>
      </c>
    </row>
    <row r="295" s="12" customFormat="1">
      <c r="B295" s="220"/>
      <c r="C295" s="221"/>
      <c r="D295" s="217" t="s">
        <v>144</v>
      </c>
      <c r="E295" s="222" t="s">
        <v>19</v>
      </c>
      <c r="F295" s="223" t="s">
        <v>280</v>
      </c>
      <c r="G295" s="221"/>
      <c r="H295" s="224">
        <v>-1.5049999999999999</v>
      </c>
      <c r="I295" s="225"/>
      <c r="J295" s="221"/>
      <c r="K295" s="221"/>
      <c r="L295" s="226"/>
      <c r="M295" s="227"/>
      <c r="N295" s="228"/>
      <c r="O295" s="228"/>
      <c r="P295" s="228"/>
      <c r="Q295" s="228"/>
      <c r="R295" s="228"/>
      <c r="S295" s="228"/>
      <c r="T295" s="229"/>
      <c r="AT295" s="230" t="s">
        <v>144</v>
      </c>
      <c r="AU295" s="230" t="s">
        <v>134</v>
      </c>
      <c r="AV295" s="12" t="s">
        <v>134</v>
      </c>
      <c r="AW295" s="12" t="s">
        <v>33</v>
      </c>
      <c r="AX295" s="12" t="s">
        <v>72</v>
      </c>
      <c r="AY295" s="230" t="s">
        <v>126</v>
      </c>
    </row>
    <row r="296" s="12" customFormat="1">
      <c r="B296" s="220"/>
      <c r="C296" s="221"/>
      <c r="D296" s="217" t="s">
        <v>144</v>
      </c>
      <c r="E296" s="222" t="s">
        <v>19</v>
      </c>
      <c r="F296" s="223" t="s">
        <v>281</v>
      </c>
      <c r="G296" s="221"/>
      <c r="H296" s="224">
        <v>-10.301</v>
      </c>
      <c r="I296" s="225"/>
      <c r="J296" s="221"/>
      <c r="K296" s="221"/>
      <c r="L296" s="226"/>
      <c r="M296" s="227"/>
      <c r="N296" s="228"/>
      <c r="O296" s="228"/>
      <c r="P296" s="228"/>
      <c r="Q296" s="228"/>
      <c r="R296" s="228"/>
      <c r="S296" s="228"/>
      <c r="T296" s="229"/>
      <c r="AT296" s="230" t="s">
        <v>144</v>
      </c>
      <c r="AU296" s="230" t="s">
        <v>134</v>
      </c>
      <c r="AV296" s="12" t="s">
        <v>134</v>
      </c>
      <c r="AW296" s="12" t="s">
        <v>33</v>
      </c>
      <c r="AX296" s="12" t="s">
        <v>72</v>
      </c>
      <c r="AY296" s="230" t="s">
        <v>126</v>
      </c>
    </row>
    <row r="297" s="12" customFormat="1">
      <c r="B297" s="220"/>
      <c r="C297" s="221"/>
      <c r="D297" s="217" t="s">
        <v>144</v>
      </c>
      <c r="E297" s="222" t="s">
        <v>19</v>
      </c>
      <c r="F297" s="223" t="s">
        <v>282</v>
      </c>
      <c r="G297" s="221"/>
      <c r="H297" s="224">
        <v>-4.7999999999999998</v>
      </c>
      <c r="I297" s="225"/>
      <c r="J297" s="221"/>
      <c r="K297" s="221"/>
      <c r="L297" s="226"/>
      <c r="M297" s="227"/>
      <c r="N297" s="228"/>
      <c r="O297" s="228"/>
      <c r="P297" s="228"/>
      <c r="Q297" s="228"/>
      <c r="R297" s="228"/>
      <c r="S297" s="228"/>
      <c r="T297" s="229"/>
      <c r="AT297" s="230" t="s">
        <v>144</v>
      </c>
      <c r="AU297" s="230" t="s">
        <v>134</v>
      </c>
      <c r="AV297" s="12" t="s">
        <v>134</v>
      </c>
      <c r="AW297" s="12" t="s">
        <v>33</v>
      </c>
      <c r="AX297" s="12" t="s">
        <v>72</v>
      </c>
      <c r="AY297" s="230" t="s">
        <v>126</v>
      </c>
    </row>
    <row r="298" s="12" customFormat="1">
      <c r="B298" s="220"/>
      <c r="C298" s="221"/>
      <c r="D298" s="217" t="s">
        <v>144</v>
      </c>
      <c r="E298" s="222" t="s">
        <v>19</v>
      </c>
      <c r="F298" s="223" t="s">
        <v>283</v>
      </c>
      <c r="G298" s="221"/>
      <c r="H298" s="224">
        <v>-10.538</v>
      </c>
      <c r="I298" s="225"/>
      <c r="J298" s="221"/>
      <c r="K298" s="221"/>
      <c r="L298" s="226"/>
      <c r="M298" s="227"/>
      <c r="N298" s="228"/>
      <c r="O298" s="228"/>
      <c r="P298" s="228"/>
      <c r="Q298" s="228"/>
      <c r="R298" s="228"/>
      <c r="S298" s="228"/>
      <c r="T298" s="229"/>
      <c r="AT298" s="230" t="s">
        <v>144</v>
      </c>
      <c r="AU298" s="230" t="s">
        <v>134</v>
      </c>
      <c r="AV298" s="12" t="s">
        <v>134</v>
      </c>
      <c r="AW298" s="12" t="s">
        <v>33</v>
      </c>
      <c r="AX298" s="12" t="s">
        <v>72</v>
      </c>
      <c r="AY298" s="230" t="s">
        <v>126</v>
      </c>
    </row>
    <row r="299" s="12" customFormat="1">
      <c r="B299" s="220"/>
      <c r="C299" s="221"/>
      <c r="D299" s="217" t="s">
        <v>144</v>
      </c>
      <c r="E299" s="222" t="s">
        <v>19</v>
      </c>
      <c r="F299" s="223" t="s">
        <v>284</v>
      </c>
      <c r="G299" s="221"/>
      <c r="H299" s="224">
        <v>-5.8079999999999998</v>
      </c>
      <c r="I299" s="225"/>
      <c r="J299" s="221"/>
      <c r="K299" s="221"/>
      <c r="L299" s="226"/>
      <c r="M299" s="227"/>
      <c r="N299" s="228"/>
      <c r="O299" s="228"/>
      <c r="P299" s="228"/>
      <c r="Q299" s="228"/>
      <c r="R299" s="228"/>
      <c r="S299" s="228"/>
      <c r="T299" s="229"/>
      <c r="AT299" s="230" t="s">
        <v>144</v>
      </c>
      <c r="AU299" s="230" t="s">
        <v>134</v>
      </c>
      <c r="AV299" s="12" t="s">
        <v>134</v>
      </c>
      <c r="AW299" s="12" t="s">
        <v>33</v>
      </c>
      <c r="AX299" s="12" t="s">
        <v>72</v>
      </c>
      <c r="AY299" s="230" t="s">
        <v>126</v>
      </c>
    </row>
    <row r="300" s="12" customFormat="1">
      <c r="B300" s="220"/>
      <c r="C300" s="221"/>
      <c r="D300" s="217" t="s">
        <v>144</v>
      </c>
      <c r="E300" s="222" t="s">
        <v>19</v>
      </c>
      <c r="F300" s="223" t="s">
        <v>285</v>
      </c>
      <c r="G300" s="221"/>
      <c r="H300" s="224">
        <v>-6.5709999999999997</v>
      </c>
      <c r="I300" s="225"/>
      <c r="J300" s="221"/>
      <c r="K300" s="221"/>
      <c r="L300" s="226"/>
      <c r="M300" s="227"/>
      <c r="N300" s="228"/>
      <c r="O300" s="228"/>
      <c r="P300" s="228"/>
      <c r="Q300" s="228"/>
      <c r="R300" s="228"/>
      <c r="S300" s="228"/>
      <c r="T300" s="229"/>
      <c r="AT300" s="230" t="s">
        <v>144</v>
      </c>
      <c r="AU300" s="230" t="s">
        <v>134</v>
      </c>
      <c r="AV300" s="12" t="s">
        <v>134</v>
      </c>
      <c r="AW300" s="12" t="s">
        <v>33</v>
      </c>
      <c r="AX300" s="12" t="s">
        <v>72</v>
      </c>
      <c r="AY300" s="230" t="s">
        <v>126</v>
      </c>
    </row>
    <row r="301" s="14" customFormat="1">
      <c r="B301" s="252"/>
      <c r="C301" s="253"/>
      <c r="D301" s="217" t="s">
        <v>144</v>
      </c>
      <c r="E301" s="254" t="s">
        <v>19</v>
      </c>
      <c r="F301" s="255" t="s">
        <v>286</v>
      </c>
      <c r="G301" s="253"/>
      <c r="H301" s="256">
        <v>-153.11600000000001</v>
      </c>
      <c r="I301" s="257"/>
      <c r="J301" s="253"/>
      <c r="K301" s="253"/>
      <c r="L301" s="258"/>
      <c r="M301" s="259"/>
      <c r="N301" s="260"/>
      <c r="O301" s="260"/>
      <c r="P301" s="260"/>
      <c r="Q301" s="260"/>
      <c r="R301" s="260"/>
      <c r="S301" s="260"/>
      <c r="T301" s="261"/>
      <c r="AT301" s="262" t="s">
        <v>144</v>
      </c>
      <c r="AU301" s="262" t="s">
        <v>134</v>
      </c>
      <c r="AV301" s="14" t="s">
        <v>150</v>
      </c>
      <c r="AW301" s="14" t="s">
        <v>33</v>
      </c>
      <c r="AX301" s="14" t="s">
        <v>72</v>
      </c>
      <c r="AY301" s="262" t="s">
        <v>126</v>
      </c>
    </row>
    <row r="302" s="12" customFormat="1">
      <c r="B302" s="220"/>
      <c r="C302" s="221"/>
      <c r="D302" s="217" t="s">
        <v>144</v>
      </c>
      <c r="E302" s="222" t="s">
        <v>19</v>
      </c>
      <c r="F302" s="223" t="s">
        <v>369</v>
      </c>
      <c r="G302" s="221"/>
      <c r="H302" s="224">
        <v>242.16399999999999</v>
      </c>
      <c r="I302" s="225"/>
      <c r="J302" s="221"/>
      <c r="K302" s="221"/>
      <c r="L302" s="226"/>
      <c r="M302" s="227"/>
      <c r="N302" s="228"/>
      <c r="O302" s="228"/>
      <c r="P302" s="228"/>
      <c r="Q302" s="228"/>
      <c r="R302" s="228"/>
      <c r="S302" s="228"/>
      <c r="T302" s="229"/>
      <c r="AT302" s="230" t="s">
        <v>144</v>
      </c>
      <c r="AU302" s="230" t="s">
        <v>134</v>
      </c>
      <c r="AV302" s="12" t="s">
        <v>134</v>
      </c>
      <c r="AW302" s="12" t="s">
        <v>33</v>
      </c>
      <c r="AX302" s="12" t="s">
        <v>72</v>
      </c>
      <c r="AY302" s="230" t="s">
        <v>126</v>
      </c>
    </row>
    <row r="303" s="13" customFormat="1">
      <c r="B303" s="231"/>
      <c r="C303" s="232"/>
      <c r="D303" s="217" t="s">
        <v>144</v>
      </c>
      <c r="E303" s="233" t="s">
        <v>19</v>
      </c>
      <c r="F303" s="234" t="s">
        <v>231</v>
      </c>
      <c r="G303" s="232"/>
      <c r="H303" s="235">
        <v>939.851</v>
      </c>
      <c r="I303" s="236"/>
      <c r="J303" s="232"/>
      <c r="K303" s="232"/>
      <c r="L303" s="237"/>
      <c r="M303" s="238"/>
      <c r="N303" s="239"/>
      <c r="O303" s="239"/>
      <c r="P303" s="239"/>
      <c r="Q303" s="239"/>
      <c r="R303" s="239"/>
      <c r="S303" s="239"/>
      <c r="T303" s="240"/>
      <c r="AT303" s="241" t="s">
        <v>144</v>
      </c>
      <c r="AU303" s="241" t="s">
        <v>134</v>
      </c>
      <c r="AV303" s="13" t="s">
        <v>133</v>
      </c>
      <c r="AW303" s="13" t="s">
        <v>33</v>
      </c>
      <c r="AX303" s="13" t="s">
        <v>77</v>
      </c>
      <c r="AY303" s="241" t="s">
        <v>126</v>
      </c>
    </row>
    <row r="304" s="1" customFormat="1" ht="24" customHeight="1">
      <c r="B304" s="38"/>
      <c r="C304" s="204" t="s">
        <v>370</v>
      </c>
      <c r="D304" s="204" t="s">
        <v>128</v>
      </c>
      <c r="E304" s="205" t="s">
        <v>371</v>
      </c>
      <c r="F304" s="206" t="s">
        <v>372</v>
      </c>
      <c r="G304" s="207" t="s">
        <v>131</v>
      </c>
      <c r="H304" s="208">
        <v>6</v>
      </c>
      <c r="I304" s="209"/>
      <c r="J304" s="210">
        <f>ROUND(I304*H304,2)</f>
        <v>0</v>
      </c>
      <c r="K304" s="206" t="s">
        <v>141</v>
      </c>
      <c r="L304" s="43"/>
      <c r="M304" s="211" t="s">
        <v>19</v>
      </c>
      <c r="N304" s="212" t="s">
        <v>44</v>
      </c>
      <c r="O304" s="83"/>
      <c r="P304" s="213">
        <f>O304*H304</f>
        <v>0</v>
      </c>
      <c r="Q304" s="213">
        <v>0.0044600000000000004</v>
      </c>
      <c r="R304" s="213">
        <f>Q304*H304</f>
        <v>0.026760000000000003</v>
      </c>
      <c r="S304" s="213">
        <v>0</v>
      </c>
      <c r="T304" s="214">
        <f>S304*H304</f>
        <v>0</v>
      </c>
      <c r="AR304" s="215" t="s">
        <v>133</v>
      </c>
      <c r="AT304" s="215" t="s">
        <v>128</v>
      </c>
      <c r="AU304" s="215" t="s">
        <v>134</v>
      </c>
      <c r="AY304" s="17" t="s">
        <v>126</v>
      </c>
      <c r="BE304" s="216">
        <f>IF(N304="základní",J304,0)</f>
        <v>0</v>
      </c>
      <c r="BF304" s="216">
        <f>IF(N304="snížená",J304,0)</f>
        <v>0</v>
      </c>
      <c r="BG304" s="216">
        <f>IF(N304="zákl. přenesená",J304,0)</f>
        <v>0</v>
      </c>
      <c r="BH304" s="216">
        <f>IF(N304="sníž. přenesená",J304,0)</f>
        <v>0</v>
      </c>
      <c r="BI304" s="216">
        <f>IF(N304="nulová",J304,0)</f>
        <v>0</v>
      </c>
      <c r="BJ304" s="17" t="s">
        <v>134</v>
      </c>
      <c r="BK304" s="216">
        <f>ROUND(I304*H304,2)</f>
        <v>0</v>
      </c>
      <c r="BL304" s="17" t="s">
        <v>133</v>
      </c>
      <c r="BM304" s="215" t="s">
        <v>373</v>
      </c>
    </row>
    <row r="305" s="1" customFormat="1" ht="24" customHeight="1">
      <c r="B305" s="38"/>
      <c r="C305" s="204" t="s">
        <v>374</v>
      </c>
      <c r="D305" s="204" t="s">
        <v>128</v>
      </c>
      <c r="E305" s="205" t="s">
        <v>375</v>
      </c>
      <c r="F305" s="206" t="s">
        <v>376</v>
      </c>
      <c r="G305" s="207" t="s">
        <v>131</v>
      </c>
      <c r="H305" s="208">
        <v>153.11600000000001</v>
      </c>
      <c r="I305" s="209"/>
      <c r="J305" s="210">
        <f>ROUND(I305*H305,2)</f>
        <v>0</v>
      </c>
      <c r="K305" s="206" t="s">
        <v>141</v>
      </c>
      <c r="L305" s="43"/>
      <c r="M305" s="211" t="s">
        <v>19</v>
      </c>
      <c r="N305" s="212" t="s">
        <v>44</v>
      </c>
      <c r="O305" s="83"/>
      <c r="P305" s="213">
        <f>O305*H305</f>
        <v>0</v>
      </c>
      <c r="Q305" s="213">
        <v>0</v>
      </c>
      <c r="R305" s="213">
        <f>Q305*H305</f>
        <v>0</v>
      </c>
      <c r="S305" s="213">
        <v>0</v>
      </c>
      <c r="T305" s="214">
        <f>S305*H305</f>
        <v>0</v>
      </c>
      <c r="AR305" s="215" t="s">
        <v>133</v>
      </c>
      <c r="AT305" s="215" t="s">
        <v>128</v>
      </c>
      <c r="AU305" s="215" t="s">
        <v>134</v>
      </c>
      <c r="AY305" s="17" t="s">
        <v>126</v>
      </c>
      <c r="BE305" s="216">
        <f>IF(N305="základní",J305,0)</f>
        <v>0</v>
      </c>
      <c r="BF305" s="216">
        <f>IF(N305="snížená",J305,0)</f>
        <v>0</v>
      </c>
      <c r="BG305" s="216">
        <f>IF(N305="zákl. přenesená",J305,0)</f>
        <v>0</v>
      </c>
      <c r="BH305" s="216">
        <f>IF(N305="sníž. přenesená",J305,0)</f>
        <v>0</v>
      </c>
      <c r="BI305" s="216">
        <f>IF(N305="nulová",J305,0)</f>
        <v>0</v>
      </c>
      <c r="BJ305" s="17" t="s">
        <v>134</v>
      </c>
      <c r="BK305" s="216">
        <f>ROUND(I305*H305,2)</f>
        <v>0</v>
      </c>
      <c r="BL305" s="17" t="s">
        <v>133</v>
      </c>
      <c r="BM305" s="215" t="s">
        <v>377</v>
      </c>
    </row>
    <row r="306" s="1" customFormat="1">
      <c r="B306" s="38"/>
      <c r="C306" s="39"/>
      <c r="D306" s="217" t="s">
        <v>136</v>
      </c>
      <c r="E306" s="39"/>
      <c r="F306" s="218" t="s">
        <v>378</v>
      </c>
      <c r="G306" s="39"/>
      <c r="H306" s="39"/>
      <c r="I306" s="129"/>
      <c r="J306" s="39"/>
      <c r="K306" s="39"/>
      <c r="L306" s="43"/>
      <c r="M306" s="219"/>
      <c r="N306" s="83"/>
      <c r="O306" s="83"/>
      <c r="P306" s="83"/>
      <c r="Q306" s="83"/>
      <c r="R306" s="83"/>
      <c r="S306" s="83"/>
      <c r="T306" s="84"/>
      <c r="AT306" s="17" t="s">
        <v>136</v>
      </c>
      <c r="AU306" s="17" t="s">
        <v>134</v>
      </c>
    </row>
    <row r="307" s="12" customFormat="1">
      <c r="B307" s="220"/>
      <c r="C307" s="221"/>
      <c r="D307" s="217" t="s">
        <v>144</v>
      </c>
      <c r="E307" s="222" t="s">
        <v>19</v>
      </c>
      <c r="F307" s="223" t="s">
        <v>379</v>
      </c>
      <c r="G307" s="221"/>
      <c r="H307" s="224">
        <v>4.2480000000000002</v>
      </c>
      <c r="I307" s="225"/>
      <c r="J307" s="221"/>
      <c r="K307" s="221"/>
      <c r="L307" s="226"/>
      <c r="M307" s="227"/>
      <c r="N307" s="228"/>
      <c r="O307" s="228"/>
      <c r="P307" s="228"/>
      <c r="Q307" s="228"/>
      <c r="R307" s="228"/>
      <c r="S307" s="228"/>
      <c r="T307" s="229"/>
      <c r="AT307" s="230" t="s">
        <v>144</v>
      </c>
      <c r="AU307" s="230" t="s">
        <v>134</v>
      </c>
      <c r="AV307" s="12" t="s">
        <v>134</v>
      </c>
      <c r="AW307" s="12" t="s">
        <v>33</v>
      </c>
      <c r="AX307" s="12" t="s">
        <v>72</v>
      </c>
      <c r="AY307" s="230" t="s">
        <v>126</v>
      </c>
    </row>
    <row r="308" s="12" customFormat="1">
      <c r="B308" s="220"/>
      <c r="C308" s="221"/>
      <c r="D308" s="217" t="s">
        <v>144</v>
      </c>
      <c r="E308" s="222" t="s">
        <v>19</v>
      </c>
      <c r="F308" s="223" t="s">
        <v>380</v>
      </c>
      <c r="G308" s="221"/>
      <c r="H308" s="224">
        <v>7.0449999999999999</v>
      </c>
      <c r="I308" s="225"/>
      <c r="J308" s="221"/>
      <c r="K308" s="221"/>
      <c r="L308" s="226"/>
      <c r="M308" s="227"/>
      <c r="N308" s="228"/>
      <c r="O308" s="228"/>
      <c r="P308" s="228"/>
      <c r="Q308" s="228"/>
      <c r="R308" s="228"/>
      <c r="S308" s="228"/>
      <c r="T308" s="229"/>
      <c r="AT308" s="230" t="s">
        <v>144</v>
      </c>
      <c r="AU308" s="230" t="s">
        <v>134</v>
      </c>
      <c r="AV308" s="12" t="s">
        <v>134</v>
      </c>
      <c r="AW308" s="12" t="s">
        <v>33</v>
      </c>
      <c r="AX308" s="12" t="s">
        <v>72</v>
      </c>
      <c r="AY308" s="230" t="s">
        <v>126</v>
      </c>
    </row>
    <row r="309" s="12" customFormat="1">
      <c r="B309" s="220"/>
      <c r="C309" s="221"/>
      <c r="D309" s="217" t="s">
        <v>144</v>
      </c>
      <c r="E309" s="222" t="s">
        <v>19</v>
      </c>
      <c r="F309" s="223" t="s">
        <v>381</v>
      </c>
      <c r="G309" s="221"/>
      <c r="H309" s="224">
        <v>17.760000000000002</v>
      </c>
      <c r="I309" s="225"/>
      <c r="J309" s="221"/>
      <c r="K309" s="221"/>
      <c r="L309" s="226"/>
      <c r="M309" s="227"/>
      <c r="N309" s="228"/>
      <c r="O309" s="228"/>
      <c r="P309" s="228"/>
      <c r="Q309" s="228"/>
      <c r="R309" s="228"/>
      <c r="S309" s="228"/>
      <c r="T309" s="229"/>
      <c r="AT309" s="230" t="s">
        <v>144</v>
      </c>
      <c r="AU309" s="230" t="s">
        <v>134</v>
      </c>
      <c r="AV309" s="12" t="s">
        <v>134</v>
      </c>
      <c r="AW309" s="12" t="s">
        <v>33</v>
      </c>
      <c r="AX309" s="12" t="s">
        <v>72</v>
      </c>
      <c r="AY309" s="230" t="s">
        <v>126</v>
      </c>
    </row>
    <row r="310" s="12" customFormat="1">
      <c r="B310" s="220"/>
      <c r="C310" s="221"/>
      <c r="D310" s="217" t="s">
        <v>144</v>
      </c>
      <c r="E310" s="222" t="s">
        <v>19</v>
      </c>
      <c r="F310" s="223" t="s">
        <v>382</v>
      </c>
      <c r="G310" s="221"/>
      <c r="H310" s="224">
        <v>31.079999999999998</v>
      </c>
      <c r="I310" s="225"/>
      <c r="J310" s="221"/>
      <c r="K310" s="221"/>
      <c r="L310" s="226"/>
      <c r="M310" s="227"/>
      <c r="N310" s="228"/>
      <c r="O310" s="228"/>
      <c r="P310" s="228"/>
      <c r="Q310" s="228"/>
      <c r="R310" s="228"/>
      <c r="S310" s="228"/>
      <c r="T310" s="229"/>
      <c r="AT310" s="230" t="s">
        <v>144</v>
      </c>
      <c r="AU310" s="230" t="s">
        <v>134</v>
      </c>
      <c r="AV310" s="12" t="s">
        <v>134</v>
      </c>
      <c r="AW310" s="12" t="s">
        <v>33</v>
      </c>
      <c r="AX310" s="12" t="s">
        <v>72</v>
      </c>
      <c r="AY310" s="230" t="s">
        <v>126</v>
      </c>
    </row>
    <row r="311" s="12" customFormat="1">
      <c r="B311" s="220"/>
      <c r="C311" s="221"/>
      <c r="D311" s="217" t="s">
        <v>144</v>
      </c>
      <c r="E311" s="222" t="s">
        <v>19</v>
      </c>
      <c r="F311" s="223" t="s">
        <v>383</v>
      </c>
      <c r="G311" s="221"/>
      <c r="H311" s="224">
        <v>1.546</v>
      </c>
      <c r="I311" s="225"/>
      <c r="J311" s="221"/>
      <c r="K311" s="221"/>
      <c r="L311" s="226"/>
      <c r="M311" s="227"/>
      <c r="N311" s="228"/>
      <c r="O311" s="228"/>
      <c r="P311" s="228"/>
      <c r="Q311" s="228"/>
      <c r="R311" s="228"/>
      <c r="S311" s="228"/>
      <c r="T311" s="229"/>
      <c r="AT311" s="230" t="s">
        <v>144</v>
      </c>
      <c r="AU311" s="230" t="s">
        <v>134</v>
      </c>
      <c r="AV311" s="12" t="s">
        <v>134</v>
      </c>
      <c r="AW311" s="12" t="s">
        <v>33</v>
      </c>
      <c r="AX311" s="12" t="s">
        <v>72</v>
      </c>
      <c r="AY311" s="230" t="s">
        <v>126</v>
      </c>
    </row>
    <row r="312" s="12" customFormat="1">
      <c r="B312" s="220"/>
      <c r="C312" s="221"/>
      <c r="D312" s="217" t="s">
        <v>144</v>
      </c>
      <c r="E312" s="222" t="s">
        <v>19</v>
      </c>
      <c r="F312" s="223" t="s">
        <v>384</v>
      </c>
      <c r="G312" s="221"/>
      <c r="H312" s="224">
        <v>16.666</v>
      </c>
      <c r="I312" s="225"/>
      <c r="J312" s="221"/>
      <c r="K312" s="221"/>
      <c r="L312" s="226"/>
      <c r="M312" s="227"/>
      <c r="N312" s="228"/>
      <c r="O312" s="228"/>
      <c r="P312" s="228"/>
      <c r="Q312" s="228"/>
      <c r="R312" s="228"/>
      <c r="S312" s="228"/>
      <c r="T312" s="229"/>
      <c r="AT312" s="230" t="s">
        <v>144</v>
      </c>
      <c r="AU312" s="230" t="s">
        <v>134</v>
      </c>
      <c r="AV312" s="12" t="s">
        <v>134</v>
      </c>
      <c r="AW312" s="12" t="s">
        <v>33</v>
      </c>
      <c r="AX312" s="12" t="s">
        <v>72</v>
      </c>
      <c r="AY312" s="230" t="s">
        <v>126</v>
      </c>
    </row>
    <row r="313" s="12" customFormat="1">
      <c r="B313" s="220"/>
      <c r="C313" s="221"/>
      <c r="D313" s="217" t="s">
        <v>144</v>
      </c>
      <c r="E313" s="222" t="s">
        <v>19</v>
      </c>
      <c r="F313" s="223" t="s">
        <v>385</v>
      </c>
      <c r="G313" s="221"/>
      <c r="H313" s="224">
        <v>7.069</v>
      </c>
      <c r="I313" s="225"/>
      <c r="J313" s="221"/>
      <c r="K313" s="221"/>
      <c r="L313" s="226"/>
      <c r="M313" s="227"/>
      <c r="N313" s="228"/>
      <c r="O313" s="228"/>
      <c r="P313" s="228"/>
      <c r="Q313" s="228"/>
      <c r="R313" s="228"/>
      <c r="S313" s="228"/>
      <c r="T313" s="229"/>
      <c r="AT313" s="230" t="s">
        <v>144</v>
      </c>
      <c r="AU313" s="230" t="s">
        <v>134</v>
      </c>
      <c r="AV313" s="12" t="s">
        <v>134</v>
      </c>
      <c r="AW313" s="12" t="s">
        <v>33</v>
      </c>
      <c r="AX313" s="12" t="s">
        <v>72</v>
      </c>
      <c r="AY313" s="230" t="s">
        <v>126</v>
      </c>
    </row>
    <row r="314" s="12" customFormat="1">
      <c r="B314" s="220"/>
      <c r="C314" s="221"/>
      <c r="D314" s="217" t="s">
        <v>144</v>
      </c>
      <c r="E314" s="222" t="s">
        <v>19</v>
      </c>
      <c r="F314" s="223" t="s">
        <v>386</v>
      </c>
      <c r="G314" s="221"/>
      <c r="H314" s="224">
        <v>28.178999999999998</v>
      </c>
      <c r="I314" s="225"/>
      <c r="J314" s="221"/>
      <c r="K314" s="221"/>
      <c r="L314" s="226"/>
      <c r="M314" s="227"/>
      <c r="N314" s="228"/>
      <c r="O314" s="228"/>
      <c r="P314" s="228"/>
      <c r="Q314" s="228"/>
      <c r="R314" s="228"/>
      <c r="S314" s="228"/>
      <c r="T314" s="229"/>
      <c r="AT314" s="230" t="s">
        <v>144</v>
      </c>
      <c r="AU314" s="230" t="s">
        <v>134</v>
      </c>
      <c r="AV314" s="12" t="s">
        <v>134</v>
      </c>
      <c r="AW314" s="12" t="s">
        <v>33</v>
      </c>
      <c r="AX314" s="12" t="s">
        <v>72</v>
      </c>
      <c r="AY314" s="230" t="s">
        <v>126</v>
      </c>
    </row>
    <row r="315" s="12" customFormat="1">
      <c r="B315" s="220"/>
      <c r="C315" s="221"/>
      <c r="D315" s="217" t="s">
        <v>144</v>
      </c>
      <c r="E315" s="222" t="s">
        <v>19</v>
      </c>
      <c r="F315" s="223" t="s">
        <v>387</v>
      </c>
      <c r="G315" s="221"/>
      <c r="H315" s="224">
        <v>1.5049999999999999</v>
      </c>
      <c r="I315" s="225"/>
      <c r="J315" s="221"/>
      <c r="K315" s="221"/>
      <c r="L315" s="226"/>
      <c r="M315" s="227"/>
      <c r="N315" s="228"/>
      <c r="O315" s="228"/>
      <c r="P315" s="228"/>
      <c r="Q315" s="228"/>
      <c r="R315" s="228"/>
      <c r="S315" s="228"/>
      <c r="T315" s="229"/>
      <c r="AT315" s="230" t="s">
        <v>144</v>
      </c>
      <c r="AU315" s="230" t="s">
        <v>134</v>
      </c>
      <c r="AV315" s="12" t="s">
        <v>134</v>
      </c>
      <c r="AW315" s="12" t="s">
        <v>33</v>
      </c>
      <c r="AX315" s="12" t="s">
        <v>72</v>
      </c>
      <c r="AY315" s="230" t="s">
        <v>126</v>
      </c>
    </row>
    <row r="316" s="12" customFormat="1">
      <c r="B316" s="220"/>
      <c r="C316" s="221"/>
      <c r="D316" s="217" t="s">
        <v>144</v>
      </c>
      <c r="E316" s="222" t="s">
        <v>19</v>
      </c>
      <c r="F316" s="223" t="s">
        <v>388</v>
      </c>
      <c r="G316" s="221"/>
      <c r="H316" s="224">
        <v>10.301</v>
      </c>
      <c r="I316" s="225"/>
      <c r="J316" s="221"/>
      <c r="K316" s="221"/>
      <c r="L316" s="226"/>
      <c r="M316" s="227"/>
      <c r="N316" s="228"/>
      <c r="O316" s="228"/>
      <c r="P316" s="228"/>
      <c r="Q316" s="228"/>
      <c r="R316" s="228"/>
      <c r="S316" s="228"/>
      <c r="T316" s="229"/>
      <c r="AT316" s="230" t="s">
        <v>144</v>
      </c>
      <c r="AU316" s="230" t="s">
        <v>134</v>
      </c>
      <c r="AV316" s="12" t="s">
        <v>134</v>
      </c>
      <c r="AW316" s="12" t="s">
        <v>33</v>
      </c>
      <c r="AX316" s="12" t="s">
        <v>72</v>
      </c>
      <c r="AY316" s="230" t="s">
        <v>126</v>
      </c>
    </row>
    <row r="317" s="12" customFormat="1">
      <c r="B317" s="220"/>
      <c r="C317" s="221"/>
      <c r="D317" s="217" t="s">
        <v>144</v>
      </c>
      <c r="E317" s="222" t="s">
        <v>19</v>
      </c>
      <c r="F317" s="223" t="s">
        <v>389</v>
      </c>
      <c r="G317" s="221"/>
      <c r="H317" s="224">
        <v>4.7999999999999998</v>
      </c>
      <c r="I317" s="225"/>
      <c r="J317" s="221"/>
      <c r="K317" s="221"/>
      <c r="L317" s="226"/>
      <c r="M317" s="227"/>
      <c r="N317" s="228"/>
      <c r="O317" s="228"/>
      <c r="P317" s="228"/>
      <c r="Q317" s="228"/>
      <c r="R317" s="228"/>
      <c r="S317" s="228"/>
      <c r="T317" s="229"/>
      <c r="AT317" s="230" t="s">
        <v>144</v>
      </c>
      <c r="AU317" s="230" t="s">
        <v>134</v>
      </c>
      <c r="AV317" s="12" t="s">
        <v>134</v>
      </c>
      <c r="AW317" s="12" t="s">
        <v>33</v>
      </c>
      <c r="AX317" s="12" t="s">
        <v>72</v>
      </c>
      <c r="AY317" s="230" t="s">
        <v>126</v>
      </c>
    </row>
    <row r="318" s="12" customFormat="1">
      <c r="B318" s="220"/>
      <c r="C318" s="221"/>
      <c r="D318" s="217" t="s">
        <v>144</v>
      </c>
      <c r="E318" s="222" t="s">
        <v>19</v>
      </c>
      <c r="F318" s="223" t="s">
        <v>390</v>
      </c>
      <c r="G318" s="221"/>
      <c r="H318" s="224">
        <v>10.538</v>
      </c>
      <c r="I318" s="225"/>
      <c r="J318" s="221"/>
      <c r="K318" s="221"/>
      <c r="L318" s="226"/>
      <c r="M318" s="227"/>
      <c r="N318" s="228"/>
      <c r="O318" s="228"/>
      <c r="P318" s="228"/>
      <c r="Q318" s="228"/>
      <c r="R318" s="228"/>
      <c r="S318" s="228"/>
      <c r="T318" s="229"/>
      <c r="AT318" s="230" t="s">
        <v>144</v>
      </c>
      <c r="AU318" s="230" t="s">
        <v>134</v>
      </c>
      <c r="AV318" s="12" t="s">
        <v>134</v>
      </c>
      <c r="AW318" s="12" t="s">
        <v>33</v>
      </c>
      <c r="AX318" s="12" t="s">
        <v>72</v>
      </c>
      <c r="AY318" s="230" t="s">
        <v>126</v>
      </c>
    </row>
    <row r="319" s="12" customFormat="1">
      <c r="B319" s="220"/>
      <c r="C319" s="221"/>
      <c r="D319" s="217" t="s">
        <v>144</v>
      </c>
      <c r="E319" s="222" t="s">
        <v>19</v>
      </c>
      <c r="F319" s="223" t="s">
        <v>391</v>
      </c>
      <c r="G319" s="221"/>
      <c r="H319" s="224">
        <v>5.8079999999999998</v>
      </c>
      <c r="I319" s="225"/>
      <c r="J319" s="221"/>
      <c r="K319" s="221"/>
      <c r="L319" s="226"/>
      <c r="M319" s="227"/>
      <c r="N319" s="228"/>
      <c r="O319" s="228"/>
      <c r="P319" s="228"/>
      <c r="Q319" s="228"/>
      <c r="R319" s="228"/>
      <c r="S319" s="228"/>
      <c r="T319" s="229"/>
      <c r="AT319" s="230" t="s">
        <v>144</v>
      </c>
      <c r="AU319" s="230" t="s">
        <v>134</v>
      </c>
      <c r="AV319" s="12" t="s">
        <v>134</v>
      </c>
      <c r="AW319" s="12" t="s">
        <v>33</v>
      </c>
      <c r="AX319" s="12" t="s">
        <v>72</v>
      </c>
      <c r="AY319" s="230" t="s">
        <v>126</v>
      </c>
    </row>
    <row r="320" s="12" customFormat="1">
      <c r="B320" s="220"/>
      <c r="C320" s="221"/>
      <c r="D320" s="217" t="s">
        <v>144</v>
      </c>
      <c r="E320" s="222" t="s">
        <v>19</v>
      </c>
      <c r="F320" s="223" t="s">
        <v>392</v>
      </c>
      <c r="G320" s="221"/>
      <c r="H320" s="224">
        <v>6.5709999999999997</v>
      </c>
      <c r="I320" s="225"/>
      <c r="J320" s="221"/>
      <c r="K320" s="221"/>
      <c r="L320" s="226"/>
      <c r="M320" s="227"/>
      <c r="N320" s="228"/>
      <c r="O320" s="228"/>
      <c r="P320" s="228"/>
      <c r="Q320" s="228"/>
      <c r="R320" s="228"/>
      <c r="S320" s="228"/>
      <c r="T320" s="229"/>
      <c r="AT320" s="230" t="s">
        <v>144</v>
      </c>
      <c r="AU320" s="230" t="s">
        <v>134</v>
      </c>
      <c r="AV320" s="12" t="s">
        <v>134</v>
      </c>
      <c r="AW320" s="12" t="s">
        <v>33</v>
      </c>
      <c r="AX320" s="12" t="s">
        <v>72</v>
      </c>
      <c r="AY320" s="230" t="s">
        <v>126</v>
      </c>
    </row>
    <row r="321" s="13" customFormat="1">
      <c r="B321" s="231"/>
      <c r="C321" s="232"/>
      <c r="D321" s="217" t="s">
        <v>144</v>
      </c>
      <c r="E321" s="233" t="s">
        <v>19</v>
      </c>
      <c r="F321" s="234" t="s">
        <v>231</v>
      </c>
      <c r="G321" s="232"/>
      <c r="H321" s="235">
        <v>153.11600000000001</v>
      </c>
      <c r="I321" s="236"/>
      <c r="J321" s="232"/>
      <c r="K321" s="232"/>
      <c r="L321" s="237"/>
      <c r="M321" s="238"/>
      <c r="N321" s="239"/>
      <c r="O321" s="239"/>
      <c r="P321" s="239"/>
      <c r="Q321" s="239"/>
      <c r="R321" s="239"/>
      <c r="S321" s="239"/>
      <c r="T321" s="240"/>
      <c r="AT321" s="241" t="s">
        <v>144</v>
      </c>
      <c r="AU321" s="241" t="s">
        <v>134</v>
      </c>
      <c r="AV321" s="13" t="s">
        <v>133</v>
      </c>
      <c r="AW321" s="13" t="s">
        <v>33</v>
      </c>
      <c r="AX321" s="13" t="s">
        <v>77</v>
      </c>
      <c r="AY321" s="241" t="s">
        <v>126</v>
      </c>
    </row>
    <row r="322" s="1" customFormat="1" ht="16.5" customHeight="1">
      <c r="B322" s="38"/>
      <c r="C322" s="204" t="s">
        <v>393</v>
      </c>
      <c r="D322" s="204" t="s">
        <v>128</v>
      </c>
      <c r="E322" s="205" t="s">
        <v>394</v>
      </c>
      <c r="F322" s="206" t="s">
        <v>395</v>
      </c>
      <c r="G322" s="207" t="s">
        <v>131</v>
      </c>
      <c r="H322" s="208">
        <v>1004.713</v>
      </c>
      <c r="I322" s="209"/>
      <c r="J322" s="210">
        <f>ROUND(I322*H322,2)</f>
        <v>0</v>
      </c>
      <c r="K322" s="206" t="s">
        <v>141</v>
      </c>
      <c r="L322" s="43"/>
      <c r="M322" s="211" t="s">
        <v>19</v>
      </c>
      <c r="N322" s="212" t="s">
        <v>44</v>
      </c>
      <c r="O322" s="83"/>
      <c r="P322" s="213">
        <f>O322*H322</f>
        <v>0</v>
      </c>
      <c r="Q322" s="213">
        <v>0</v>
      </c>
      <c r="R322" s="213">
        <f>Q322*H322</f>
        <v>0</v>
      </c>
      <c r="S322" s="213">
        <v>0</v>
      </c>
      <c r="T322" s="214">
        <f>S322*H322</f>
        <v>0</v>
      </c>
      <c r="AR322" s="215" t="s">
        <v>133</v>
      </c>
      <c r="AT322" s="215" t="s">
        <v>128</v>
      </c>
      <c r="AU322" s="215" t="s">
        <v>134</v>
      </c>
      <c r="AY322" s="17" t="s">
        <v>126</v>
      </c>
      <c r="BE322" s="216">
        <f>IF(N322="základní",J322,0)</f>
        <v>0</v>
      </c>
      <c r="BF322" s="216">
        <f>IF(N322="snížená",J322,0)</f>
        <v>0</v>
      </c>
      <c r="BG322" s="216">
        <f>IF(N322="zákl. přenesená",J322,0)</f>
        <v>0</v>
      </c>
      <c r="BH322" s="216">
        <f>IF(N322="sníž. přenesená",J322,0)</f>
        <v>0</v>
      </c>
      <c r="BI322" s="216">
        <f>IF(N322="nulová",J322,0)</f>
        <v>0</v>
      </c>
      <c r="BJ322" s="17" t="s">
        <v>134</v>
      </c>
      <c r="BK322" s="216">
        <f>ROUND(I322*H322,2)</f>
        <v>0</v>
      </c>
      <c r="BL322" s="17" t="s">
        <v>133</v>
      </c>
      <c r="BM322" s="215" t="s">
        <v>396</v>
      </c>
    </row>
    <row r="323" s="12" customFormat="1">
      <c r="B323" s="220"/>
      <c r="C323" s="221"/>
      <c r="D323" s="217" t="s">
        <v>144</v>
      </c>
      <c r="E323" s="222" t="s">
        <v>19</v>
      </c>
      <c r="F323" s="223" t="s">
        <v>397</v>
      </c>
      <c r="G323" s="221"/>
      <c r="H323" s="224">
        <v>1004.713</v>
      </c>
      <c r="I323" s="225"/>
      <c r="J323" s="221"/>
      <c r="K323" s="221"/>
      <c r="L323" s="226"/>
      <c r="M323" s="227"/>
      <c r="N323" s="228"/>
      <c r="O323" s="228"/>
      <c r="P323" s="228"/>
      <c r="Q323" s="228"/>
      <c r="R323" s="228"/>
      <c r="S323" s="228"/>
      <c r="T323" s="229"/>
      <c r="AT323" s="230" t="s">
        <v>144</v>
      </c>
      <c r="AU323" s="230" t="s">
        <v>134</v>
      </c>
      <c r="AV323" s="12" t="s">
        <v>134</v>
      </c>
      <c r="AW323" s="12" t="s">
        <v>33</v>
      </c>
      <c r="AX323" s="12" t="s">
        <v>77</v>
      </c>
      <c r="AY323" s="230" t="s">
        <v>126</v>
      </c>
    </row>
    <row r="324" s="1" customFormat="1" ht="16.5" customHeight="1">
      <c r="B324" s="38"/>
      <c r="C324" s="204" t="s">
        <v>398</v>
      </c>
      <c r="D324" s="204" t="s">
        <v>128</v>
      </c>
      <c r="E324" s="205" t="s">
        <v>399</v>
      </c>
      <c r="F324" s="206" t="s">
        <v>400</v>
      </c>
      <c r="G324" s="207" t="s">
        <v>131</v>
      </c>
      <c r="H324" s="208">
        <v>26.907</v>
      </c>
      <c r="I324" s="209"/>
      <c r="J324" s="210">
        <f>ROUND(I324*H324,2)</f>
        <v>0</v>
      </c>
      <c r="K324" s="206" t="s">
        <v>141</v>
      </c>
      <c r="L324" s="43"/>
      <c r="M324" s="211" t="s">
        <v>19</v>
      </c>
      <c r="N324" s="212" t="s">
        <v>44</v>
      </c>
      <c r="O324" s="83"/>
      <c r="P324" s="213">
        <f>O324*H324</f>
        <v>0</v>
      </c>
      <c r="Q324" s="213">
        <v>0.1231</v>
      </c>
      <c r="R324" s="213">
        <f>Q324*H324</f>
        <v>3.3122517</v>
      </c>
      <c r="S324" s="213">
        <v>0</v>
      </c>
      <c r="T324" s="214">
        <f>S324*H324</f>
        <v>0</v>
      </c>
      <c r="AR324" s="215" t="s">
        <v>133</v>
      </c>
      <c r="AT324" s="215" t="s">
        <v>128</v>
      </c>
      <c r="AU324" s="215" t="s">
        <v>134</v>
      </c>
      <c r="AY324" s="17" t="s">
        <v>126</v>
      </c>
      <c r="BE324" s="216">
        <f>IF(N324="základní",J324,0)</f>
        <v>0</v>
      </c>
      <c r="BF324" s="216">
        <f>IF(N324="snížená",J324,0)</f>
        <v>0</v>
      </c>
      <c r="BG324" s="216">
        <f>IF(N324="zákl. přenesená",J324,0)</f>
        <v>0</v>
      </c>
      <c r="BH324" s="216">
        <f>IF(N324="sníž. přenesená",J324,0)</f>
        <v>0</v>
      </c>
      <c r="BI324" s="216">
        <f>IF(N324="nulová",J324,0)</f>
        <v>0</v>
      </c>
      <c r="BJ324" s="17" t="s">
        <v>134</v>
      </c>
      <c r="BK324" s="216">
        <f>ROUND(I324*H324,2)</f>
        <v>0</v>
      </c>
      <c r="BL324" s="17" t="s">
        <v>133</v>
      </c>
      <c r="BM324" s="215" t="s">
        <v>401</v>
      </c>
    </row>
    <row r="325" s="1" customFormat="1">
      <c r="B325" s="38"/>
      <c r="C325" s="39"/>
      <c r="D325" s="217" t="s">
        <v>136</v>
      </c>
      <c r="E325" s="39"/>
      <c r="F325" s="218" t="s">
        <v>402</v>
      </c>
      <c r="G325" s="39"/>
      <c r="H325" s="39"/>
      <c r="I325" s="129"/>
      <c r="J325" s="39"/>
      <c r="K325" s="39"/>
      <c r="L325" s="43"/>
      <c r="M325" s="219"/>
      <c r="N325" s="83"/>
      <c r="O325" s="83"/>
      <c r="P325" s="83"/>
      <c r="Q325" s="83"/>
      <c r="R325" s="83"/>
      <c r="S325" s="83"/>
      <c r="T325" s="84"/>
      <c r="AT325" s="17" t="s">
        <v>136</v>
      </c>
      <c r="AU325" s="17" t="s">
        <v>134</v>
      </c>
    </row>
    <row r="326" s="12" customFormat="1">
      <c r="B326" s="220"/>
      <c r="C326" s="221"/>
      <c r="D326" s="217" t="s">
        <v>144</v>
      </c>
      <c r="E326" s="222" t="s">
        <v>19</v>
      </c>
      <c r="F326" s="223" t="s">
        <v>229</v>
      </c>
      <c r="G326" s="221"/>
      <c r="H326" s="224">
        <v>16.728000000000002</v>
      </c>
      <c r="I326" s="225"/>
      <c r="J326" s="221"/>
      <c r="K326" s="221"/>
      <c r="L326" s="226"/>
      <c r="M326" s="227"/>
      <c r="N326" s="228"/>
      <c r="O326" s="228"/>
      <c r="P326" s="228"/>
      <c r="Q326" s="228"/>
      <c r="R326" s="228"/>
      <c r="S326" s="228"/>
      <c r="T326" s="229"/>
      <c r="AT326" s="230" t="s">
        <v>144</v>
      </c>
      <c r="AU326" s="230" t="s">
        <v>134</v>
      </c>
      <c r="AV326" s="12" t="s">
        <v>134</v>
      </c>
      <c r="AW326" s="12" t="s">
        <v>33</v>
      </c>
      <c r="AX326" s="12" t="s">
        <v>72</v>
      </c>
      <c r="AY326" s="230" t="s">
        <v>126</v>
      </c>
    </row>
    <row r="327" s="12" customFormat="1">
      <c r="B327" s="220"/>
      <c r="C327" s="221"/>
      <c r="D327" s="217" t="s">
        <v>144</v>
      </c>
      <c r="E327" s="222" t="s">
        <v>19</v>
      </c>
      <c r="F327" s="223" t="s">
        <v>403</v>
      </c>
      <c r="G327" s="221"/>
      <c r="H327" s="224">
        <v>10.179</v>
      </c>
      <c r="I327" s="225"/>
      <c r="J327" s="221"/>
      <c r="K327" s="221"/>
      <c r="L327" s="226"/>
      <c r="M327" s="227"/>
      <c r="N327" s="228"/>
      <c r="O327" s="228"/>
      <c r="P327" s="228"/>
      <c r="Q327" s="228"/>
      <c r="R327" s="228"/>
      <c r="S327" s="228"/>
      <c r="T327" s="229"/>
      <c r="AT327" s="230" t="s">
        <v>144</v>
      </c>
      <c r="AU327" s="230" t="s">
        <v>134</v>
      </c>
      <c r="AV327" s="12" t="s">
        <v>134</v>
      </c>
      <c r="AW327" s="12" t="s">
        <v>33</v>
      </c>
      <c r="AX327" s="12" t="s">
        <v>72</v>
      </c>
      <c r="AY327" s="230" t="s">
        <v>126</v>
      </c>
    </row>
    <row r="328" s="13" customFormat="1">
      <c r="B328" s="231"/>
      <c r="C328" s="232"/>
      <c r="D328" s="217" t="s">
        <v>144</v>
      </c>
      <c r="E328" s="233" t="s">
        <v>19</v>
      </c>
      <c r="F328" s="234" t="s">
        <v>231</v>
      </c>
      <c r="G328" s="232"/>
      <c r="H328" s="235">
        <v>26.907</v>
      </c>
      <c r="I328" s="236"/>
      <c r="J328" s="232"/>
      <c r="K328" s="232"/>
      <c r="L328" s="237"/>
      <c r="M328" s="238"/>
      <c r="N328" s="239"/>
      <c r="O328" s="239"/>
      <c r="P328" s="239"/>
      <c r="Q328" s="239"/>
      <c r="R328" s="239"/>
      <c r="S328" s="239"/>
      <c r="T328" s="240"/>
      <c r="AT328" s="241" t="s">
        <v>144</v>
      </c>
      <c r="AU328" s="241" t="s">
        <v>134</v>
      </c>
      <c r="AV328" s="13" t="s">
        <v>133</v>
      </c>
      <c r="AW328" s="13" t="s">
        <v>33</v>
      </c>
      <c r="AX328" s="13" t="s">
        <v>77</v>
      </c>
      <c r="AY328" s="241" t="s">
        <v>126</v>
      </c>
    </row>
    <row r="329" s="1" customFormat="1" ht="16.5" customHeight="1">
      <c r="B329" s="38"/>
      <c r="C329" s="204" t="s">
        <v>404</v>
      </c>
      <c r="D329" s="204" t="s">
        <v>128</v>
      </c>
      <c r="E329" s="205" t="s">
        <v>405</v>
      </c>
      <c r="F329" s="206" t="s">
        <v>406</v>
      </c>
      <c r="G329" s="207" t="s">
        <v>131</v>
      </c>
      <c r="H329" s="208">
        <v>26.907</v>
      </c>
      <c r="I329" s="209"/>
      <c r="J329" s="210">
        <f>ROUND(I329*H329,2)</f>
        <v>0</v>
      </c>
      <c r="K329" s="206" t="s">
        <v>407</v>
      </c>
      <c r="L329" s="43"/>
      <c r="M329" s="211" t="s">
        <v>19</v>
      </c>
      <c r="N329" s="212" t="s">
        <v>44</v>
      </c>
      <c r="O329" s="83"/>
      <c r="P329" s="213">
        <f>O329*H329</f>
        <v>0</v>
      </c>
      <c r="Q329" s="213">
        <v>0.0041000000000000003</v>
      </c>
      <c r="R329" s="213">
        <f>Q329*H329</f>
        <v>0.11031870000000001</v>
      </c>
      <c r="S329" s="213">
        <v>0</v>
      </c>
      <c r="T329" s="214">
        <f>S329*H329</f>
        <v>0</v>
      </c>
      <c r="AR329" s="215" t="s">
        <v>133</v>
      </c>
      <c r="AT329" s="215" t="s">
        <v>128</v>
      </c>
      <c r="AU329" s="215" t="s">
        <v>134</v>
      </c>
      <c r="AY329" s="17" t="s">
        <v>126</v>
      </c>
      <c r="BE329" s="216">
        <f>IF(N329="základní",J329,0)</f>
        <v>0</v>
      </c>
      <c r="BF329" s="216">
        <f>IF(N329="snížená",J329,0)</f>
        <v>0</v>
      </c>
      <c r="BG329" s="216">
        <f>IF(N329="zákl. přenesená",J329,0)</f>
        <v>0</v>
      </c>
      <c r="BH329" s="216">
        <f>IF(N329="sníž. přenesená",J329,0)</f>
        <v>0</v>
      </c>
      <c r="BI329" s="216">
        <f>IF(N329="nulová",J329,0)</f>
        <v>0</v>
      </c>
      <c r="BJ329" s="17" t="s">
        <v>134</v>
      </c>
      <c r="BK329" s="216">
        <f>ROUND(I329*H329,2)</f>
        <v>0</v>
      </c>
      <c r="BL329" s="17" t="s">
        <v>133</v>
      </c>
      <c r="BM329" s="215" t="s">
        <v>408</v>
      </c>
    </row>
    <row r="330" s="1" customFormat="1" ht="16.5" customHeight="1">
      <c r="B330" s="38"/>
      <c r="C330" s="204" t="s">
        <v>409</v>
      </c>
      <c r="D330" s="204" t="s">
        <v>128</v>
      </c>
      <c r="E330" s="205" t="s">
        <v>410</v>
      </c>
      <c r="F330" s="206" t="s">
        <v>411</v>
      </c>
      <c r="G330" s="207" t="s">
        <v>298</v>
      </c>
      <c r="H330" s="208">
        <v>42.695</v>
      </c>
      <c r="I330" s="209"/>
      <c r="J330" s="210">
        <f>ROUND(I330*H330,2)</f>
        <v>0</v>
      </c>
      <c r="K330" s="206" t="s">
        <v>141</v>
      </c>
      <c r="L330" s="43"/>
      <c r="M330" s="211" t="s">
        <v>19</v>
      </c>
      <c r="N330" s="212" t="s">
        <v>44</v>
      </c>
      <c r="O330" s="83"/>
      <c r="P330" s="213">
        <f>O330*H330</f>
        <v>0</v>
      </c>
      <c r="Q330" s="213">
        <v>6.0000000000000002E-05</v>
      </c>
      <c r="R330" s="213">
        <f>Q330*H330</f>
        <v>0.0025617000000000001</v>
      </c>
      <c r="S330" s="213">
        <v>0</v>
      </c>
      <c r="T330" s="214">
        <f>S330*H330</f>
        <v>0</v>
      </c>
      <c r="AR330" s="215" t="s">
        <v>133</v>
      </c>
      <c r="AT330" s="215" t="s">
        <v>128</v>
      </c>
      <c r="AU330" s="215" t="s">
        <v>134</v>
      </c>
      <c r="AY330" s="17" t="s">
        <v>126</v>
      </c>
      <c r="BE330" s="216">
        <f>IF(N330="základní",J330,0)</f>
        <v>0</v>
      </c>
      <c r="BF330" s="216">
        <f>IF(N330="snížená",J330,0)</f>
        <v>0</v>
      </c>
      <c r="BG330" s="216">
        <f>IF(N330="zákl. přenesená",J330,0)</f>
        <v>0</v>
      </c>
      <c r="BH330" s="216">
        <f>IF(N330="sníž. přenesená",J330,0)</f>
        <v>0</v>
      </c>
      <c r="BI330" s="216">
        <f>IF(N330="nulová",J330,0)</f>
        <v>0</v>
      </c>
      <c r="BJ330" s="17" t="s">
        <v>134</v>
      </c>
      <c r="BK330" s="216">
        <f>ROUND(I330*H330,2)</f>
        <v>0</v>
      </c>
      <c r="BL330" s="17" t="s">
        <v>133</v>
      </c>
      <c r="BM330" s="215" t="s">
        <v>412</v>
      </c>
    </row>
    <row r="331" s="12" customFormat="1">
      <c r="B331" s="220"/>
      <c r="C331" s="221"/>
      <c r="D331" s="217" t="s">
        <v>144</v>
      </c>
      <c r="E331" s="222" t="s">
        <v>19</v>
      </c>
      <c r="F331" s="223" t="s">
        <v>413</v>
      </c>
      <c r="G331" s="221"/>
      <c r="H331" s="224">
        <v>37.039999999999999</v>
      </c>
      <c r="I331" s="225"/>
      <c r="J331" s="221"/>
      <c r="K331" s="221"/>
      <c r="L331" s="226"/>
      <c r="M331" s="227"/>
      <c r="N331" s="228"/>
      <c r="O331" s="228"/>
      <c r="P331" s="228"/>
      <c r="Q331" s="228"/>
      <c r="R331" s="228"/>
      <c r="S331" s="228"/>
      <c r="T331" s="229"/>
      <c r="AT331" s="230" t="s">
        <v>144</v>
      </c>
      <c r="AU331" s="230" t="s">
        <v>134</v>
      </c>
      <c r="AV331" s="12" t="s">
        <v>134</v>
      </c>
      <c r="AW331" s="12" t="s">
        <v>33</v>
      </c>
      <c r="AX331" s="12" t="s">
        <v>72</v>
      </c>
      <c r="AY331" s="230" t="s">
        <v>126</v>
      </c>
    </row>
    <row r="332" s="12" customFormat="1">
      <c r="B332" s="220"/>
      <c r="C332" s="221"/>
      <c r="D332" s="217" t="s">
        <v>144</v>
      </c>
      <c r="E332" s="222" t="s">
        <v>19</v>
      </c>
      <c r="F332" s="223" t="s">
        <v>414</v>
      </c>
      <c r="G332" s="221"/>
      <c r="H332" s="224">
        <v>5.6550000000000002</v>
      </c>
      <c r="I332" s="225"/>
      <c r="J332" s="221"/>
      <c r="K332" s="221"/>
      <c r="L332" s="226"/>
      <c r="M332" s="227"/>
      <c r="N332" s="228"/>
      <c r="O332" s="228"/>
      <c r="P332" s="228"/>
      <c r="Q332" s="228"/>
      <c r="R332" s="228"/>
      <c r="S332" s="228"/>
      <c r="T332" s="229"/>
      <c r="AT332" s="230" t="s">
        <v>144</v>
      </c>
      <c r="AU332" s="230" t="s">
        <v>134</v>
      </c>
      <c r="AV332" s="12" t="s">
        <v>134</v>
      </c>
      <c r="AW332" s="12" t="s">
        <v>33</v>
      </c>
      <c r="AX332" s="12" t="s">
        <v>72</v>
      </c>
      <c r="AY332" s="230" t="s">
        <v>126</v>
      </c>
    </row>
    <row r="333" s="13" customFormat="1">
      <c r="B333" s="231"/>
      <c r="C333" s="232"/>
      <c r="D333" s="217" t="s">
        <v>144</v>
      </c>
      <c r="E333" s="233" t="s">
        <v>19</v>
      </c>
      <c r="F333" s="234" t="s">
        <v>231</v>
      </c>
      <c r="G333" s="232"/>
      <c r="H333" s="235">
        <v>42.695</v>
      </c>
      <c r="I333" s="236"/>
      <c r="J333" s="232"/>
      <c r="K333" s="232"/>
      <c r="L333" s="237"/>
      <c r="M333" s="238"/>
      <c r="N333" s="239"/>
      <c r="O333" s="239"/>
      <c r="P333" s="239"/>
      <c r="Q333" s="239"/>
      <c r="R333" s="239"/>
      <c r="S333" s="239"/>
      <c r="T333" s="240"/>
      <c r="AT333" s="241" t="s">
        <v>144</v>
      </c>
      <c r="AU333" s="241" t="s">
        <v>134</v>
      </c>
      <c r="AV333" s="13" t="s">
        <v>133</v>
      </c>
      <c r="AW333" s="13" t="s">
        <v>33</v>
      </c>
      <c r="AX333" s="13" t="s">
        <v>77</v>
      </c>
      <c r="AY333" s="241" t="s">
        <v>126</v>
      </c>
    </row>
    <row r="334" s="1" customFormat="1" ht="24" customHeight="1">
      <c r="B334" s="38"/>
      <c r="C334" s="204" t="s">
        <v>415</v>
      </c>
      <c r="D334" s="204" t="s">
        <v>128</v>
      </c>
      <c r="E334" s="205" t="s">
        <v>416</v>
      </c>
      <c r="F334" s="206" t="s">
        <v>417</v>
      </c>
      <c r="G334" s="207" t="s">
        <v>131</v>
      </c>
      <c r="H334" s="208">
        <v>14</v>
      </c>
      <c r="I334" s="209"/>
      <c r="J334" s="210">
        <f>ROUND(I334*H334,2)</f>
        <v>0</v>
      </c>
      <c r="K334" s="206" t="s">
        <v>212</v>
      </c>
      <c r="L334" s="43"/>
      <c r="M334" s="211" t="s">
        <v>19</v>
      </c>
      <c r="N334" s="212" t="s">
        <v>44</v>
      </c>
      <c r="O334" s="83"/>
      <c r="P334" s="213">
        <f>O334*H334</f>
        <v>0</v>
      </c>
      <c r="Q334" s="213">
        <v>0.18048</v>
      </c>
      <c r="R334" s="213">
        <f>Q334*H334</f>
        <v>2.5267200000000001</v>
      </c>
      <c r="S334" s="213">
        <v>0</v>
      </c>
      <c r="T334" s="214">
        <f>S334*H334</f>
        <v>0</v>
      </c>
      <c r="AR334" s="215" t="s">
        <v>133</v>
      </c>
      <c r="AT334" s="215" t="s">
        <v>128</v>
      </c>
      <c r="AU334" s="215" t="s">
        <v>134</v>
      </c>
      <c r="AY334" s="17" t="s">
        <v>126</v>
      </c>
      <c r="BE334" s="216">
        <f>IF(N334="základní",J334,0)</f>
        <v>0</v>
      </c>
      <c r="BF334" s="216">
        <f>IF(N334="snížená",J334,0)</f>
        <v>0</v>
      </c>
      <c r="BG334" s="216">
        <f>IF(N334="zákl. přenesená",J334,0)</f>
        <v>0</v>
      </c>
      <c r="BH334" s="216">
        <f>IF(N334="sníž. přenesená",J334,0)</f>
        <v>0</v>
      </c>
      <c r="BI334" s="216">
        <f>IF(N334="nulová",J334,0)</f>
        <v>0</v>
      </c>
      <c r="BJ334" s="17" t="s">
        <v>134</v>
      </c>
      <c r="BK334" s="216">
        <f>ROUND(I334*H334,2)</f>
        <v>0</v>
      </c>
      <c r="BL334" s="17" t="s">
        <v>133</v>
      </c>
      <c r="BM334" s="215" t="s">
        <v>418</v>
      </c>
    </row>
    <row r="335" s="1" customFormat="1" ht="16.5" customHeight="1">
      <c r="B335" s="38"/>
      <c r="C335" s="204" t="s">
        <v>419</v>
      </c>
      <c r="D335" s="204" t="s">
        <v>128</v>
      </c>
      <c r="E335" s="205" t="s">
        <v>420</v>
      </c>
      <c r="F335" s="206" t="s">
        <v>421</v>
      </c>
      <c r="G335" s="207" t="s">
        <v>131</v>
      </c>
      <c r="H335" s="208">
        <v>35.990000000000002</v>
      </c>
      <c r="I335" s="209"/>
      <c r="J335" s="210">
        <f>ROUND(I335*H335,2)</f>
        <v>0</v>
      </c>
      <c r="K335" s="206" t="s">
        <v>141</v>
      </c>
      <c r="L335" s="43"/>
      <c r="M335" s="211" t="s">
        <v>19</v>
      </c>
      <c r="N335" s="212" t="s">
        <v>44</v>
      </c>
      <c r="O335" s="83"/>
      <c r="P335" s="213">
        <f>O335*H335</f>
        <v>0</v>
      </c>
      <c r="Q335" s="213">
        <v>0.28361999999999998</v>
      </c>
      <c r="R335" s="213">
        <f>Q335*H335</f>
        <v>10.2074838</v>
      </c>
      <c r="S335" s="213">
        <v>0</v>
      </c>
      <c r="T335" s="214">
        <f>S335*H335</f>
        <v>0</v>
      </c>
      <c r="AR335" s="215" t="s">
        <v>133</v>
      </c>
      <c r="AT335" s="215" t="s">
        <v>128</v>
      </c>
      <c r="AU335" s="215" t="s">
        <v>134</v>
      </c>
      <c r="AY335" s="17" t="s">
        <v>126</v>
      </c>
      <c r="BE335" s="216">
        <f>IF(N335="základní",J335,0)</f>
        <v>0</v>
      </c>
      <c r="BF335" s="216">
        <f>IF(N335="snížená",J335,0)</f>
        <v>0</v>
      </c>
      <c r="BG335" s="216">
        <f>IF(N335="zákl. přenesená",J335,0)</f>
        <v>0</v>
      </c>
      <c r="BH335" s="216">
        <f>IF(N335="sníž. přenesená",J335,0)</f>
        <v>0</v>
      </c>
      <c r="BI335" s="216">
        <f>IF(N335="nulová",J335,0)</f>
        <v>0</v>
      </c>
      <c r="BJ335" s="17" t="s">
        <v>134</v>
      </c>
      <c r="BK335" s="216">
        <f>ROUND(I335*H335,2)</f>
        <v>0</v>
      </c>
      <c r="BL335" s="17" t="s">
        <v>133</v>
      </c>
      <c r="BM335" s="215" t="s">
        <v>422</v>
      </c>
    </row>
    <row r="336" s="12" customFormat="1">
      <c r="B336" s="220"/>
      <c r="C336" s="221"/>
      <c r="D336" s="217" t="s">
        <v>144</v>
      </c>
      <c r="E336" s="222" t="s">
        <v>19</v>
      </c>
      <c r="F336" s="223" t="s">
        <v>219</v>
      </c>
      <c r="G336" s="221"/>
      <c r="H336" s="224">
        <v>5.0999999999999996</v>
      </c>
      <c r="I336" s="225"/>
      <c r="J336" s="221"/>
      <c r="K336" s="221"/>
      <c r="L336" s="226"/>
      <c r="M336" s="227"/>
      <c r="N336" s="228"/>
      <c r="O336" s="228"/>
      <c r="P336" s="228"/>
      <c r="Q336" s="228"/>
      <c r="R336" s="228"/>
      <c r="S336" s="228"/>
      <c r="T336" s="229"/>
      <c r="AT336" s="230" t="s">
        <v>144</v>
      </c>
      <c r="AU336" s="230" t="s">
        <v>134</v>
      </c>
      <c r="AV336" s="12" t="s">
        <v>134</v>
      </c>
      <c r="AW336" s="12" t="s">
        <v>33</v>
      </c>
      <c r="AX336" s="12" t="s">
        <v>72</v>
      </c>
      <c r="AY336" s="230" t="s">
        <v>126</v>
      </c>
    </row>
    <row r="337" s="12" customFormat="1">
      <c r="B337" s="220"/>
      <c r="C337" s="221"/>
      <c r="D337" s="217" t="s">
        <v>144</v>
      </c>
      <c r="E337" s="222" t="s">
        <v>19</v>
      </c>
      <c r="F337" s="223" t="s">
        <v>220</v>
      </c>
      <c r="G337" s="221"/>
      <c r="H337" s="224">
        <v>11.1</v>
      </c>
      <c r="I337" s="225"/>
      <c r="J337" s="221"/>
      <c r="K337" s="221"/>
      <c r="L337" s="226"/>
      <c r="M337" s="227"/>
      <c r="N337" s="228"/>
      <c r="O337" s="228"/>
      <c r="P337" s="228"/>
      <c r="Q337" s="228"/>
      <c r="R337" s="228"/>
      <c r="S337" s="228"/>
      <c r="T337" s="229"/>
      <c r="AT337" s="230" t="s">
        <v>144</v>
      </c>
      <c r="AU337" s="230" t="s">
        <v>134</v>
      </c>
      <c r="AV337" s="12" t="s">
        <v>134</v>
      </c>
      <c r="AW337" s="12" t="s">
        <v>33</v>
      </c>
      <c r="AX337" s="12" t="s">
        <v>72</v>
      </c>
      <c r="AY337" s="230" t="s">
        <v>126</v>
      </c>
    </row>
    <row r="338" s="12" customFormat="1">
      <c r="B338" s="220"/>
      <c r="C338" s="221"/>
      <c r="D338" s="217" t="s">
        <v>144</v>
      </c>
      <c r="E338" s="222" t="s">
        <v>19</v>
      </c>
      <c r="F338" s="223" t="s">
        <v>221</v>
      </c>
      <c r="G338" s="221"/>
      <c r="H338" s="224">
        <v>6.8300000000000001</v>
      </c>
      <c r="I338" s="225"/>
      <c r="J338" s="221"/>
      <c r="K338" s="221"/>
      <c r="L338" s="226"/>
      <c r="M338" s="227"/>
      <c r="N338" s="228"/>
      <c r="O338" s="228"/>
      <c r="P338" s="228"/>
      <c r="Q338" s="228"/>
      <c r="R338" s="228"/>
      <c r="S338" s="228"/>
      <c r="T338" s="229"/>
      <c r="AT338" s="230" t="s">
        <v>144</v>
      </c>
      <c r="AU338" s="230" t="s">
        <v>134</v>
      </c>
      <c r="AV338" s="12" t="s">
        <v>134</v>
      </c>
      <c r="AW338" s="12" t="s">
        <v>33</v>
      </c>
      <c r="AX338" s="12" t="s">
        <v>72</v>
      </c>
      <c r="AY338" s="230" t="s">
        <v>126</v>
      </c>
    </row>
    <row r="339" s="12" customFormat="1">
      <c r="B339" s="220"/>
      <c r="C339" s="221"/>
      <c r="D339" s="217" t="s">
        <v>144</v>
      </c>
      <c r="E339" s="222" t="s">
        <v>19</v>
      </c>
      <c r="F339" s="223" t="s">
        <v>222</v>
      </c>
      <c r="G339" s="221"/>
      <c r="H339" s="224">
        <v>12.960000000000001</v>
      </c>
      <c r="I339" s="225"/>
      <c r="J339" s="221"/>
      <c r="K339" s="221"/>
      <c r="L339" s="226"/>
      <c r="M339" s="227"/>
      <c r="N339" s="228"/>
      <c r="O339" s="228"/>
      <c r="P339" s="228"/>
      <c r="Q339" s="228"/>
      <c r="R339" s="228"/>
      <c r="S339" s="228"/>
      <c r="T339" s="229"/>
      <c r="AT339" s="230" t="s">
        <v>144</v>
      </c>
      <c r="AU339" s="230" t="s">
        <v>134</v>
      </c>
      <c r="AV339" s="12" t="s">
        <v>134</v>
      </c>
      <c r="AW339" s="12" t="s">
        <v>33</v>
      </c>
      <c r="AX339" s="12" t="s">
        <v>72</v>
      </c>
      <c r="AY339" s="230" t="s">
        <v>126</v>
      </c>
    </row>
    <row r="340" s="13" customFormat="1">
      <c r="B340" s="231"/>
      <c r="C340" s="232"/>
      <c r="D340" s="217" t="s">
        <v>144</v>
      </c>
      <c r="E340" s="233" t="s">
        <v>19</v>
      </c>
      <c r="F340" s="234" t="s">
        <v>149</v>
      </c>
      <c r="G340" s="232"/>
      <c r="H340" s="235">
        <v>35.990000000000002</v>
      </c>
      <c r="I340" s="236"/>
      <c r="J340" s="232"/>
      <c r="K340" s="232"/>
      <c r="L340" s="237"/>
      <c r="M340" s="238"/>
      <c r="N340" s="239"/>
      <c r="O340" s="239"/>
      <c r="P340" s="239"/>
      <c r="Q340" s="239"/>
      <c r="R340" s="239"/>
      <c r="S340" s="239"/>
      <c r="T340" s="240"/>
      <c r="AT340" s="241" t="s">
        <v>144</v>
      </c>
      <c r="AU340" s="241" t="s">
        <v>134</v>
      </c>
      <c r="AV340" s="13" t="s">
        <v>133</v>
      </c>
      <c r="AW340" s="13" t="s">
        <v>33</v>
      </c>
      <c r="AX340" s="13" t="s">
        <v>77</v>
      </c>
      <c r="AY340" s="241" t="s">
        <v>126</v>
      </c>
    </row>
    <row r="341" s="11" customFormat="1" ht="22.8" customHeight="1">
      <c r="B341" s="188"/>
      <c r="C341" s="189"/>
      <c r="D341" s="190" t="s">
        <v>71</v>
      </c>
      <c r="E341" s="202" t="s">
        <v>174</v>
      </c>
      <c r="F341" s="202" t="s">
        <v>423</v>
      </c>
      <c r="G341" s="189"/>
      <c r="H341" s="189"/>
      <c r="I341" s="192"/>
      <c r="J341" s="203">
        <f>BK341</f>
        <v>0</v>
      </c>
      <c r="K341" s="189"/>
      <c r="L341" s="194"/>
      <c r="M341" s="195"/>
      <c r="N341" s="196"/>
      <c r="O341" s="196"/>
      <c r="P341" s="197">
        <f>SUM(P342:P345)</f>
        <v>0</v>
      </c>
      <c r="Q341" s="196"/>
      <c r="R341" s="197">
        <f>SUM(R342:R345)</f>
        <v>0</v>
      </c>
      <c r="S341" s="196"/>
      <c r="T341" s="198">
        <f>SUM(T342:T345)</f>
        <v>0</v>
      </c>
      <c r="AR341" s="199" t="s">
        <v>77</v>
      </c>
      <c r="AT341" s="200" t="s">
        <v>71</v>
      </c>
      <c r="AU341" s="200" t="s">
        <v>77</v>
      </c>
      <c r="AY341" s="199" t="s">
        <v>126</v>
      </c>
      <c r="BK341" s="201">
        <f>SUM(BK342:BK345)</f>
        <v>0</v>
      </c>
    </row>
    <row r="342" s="1" customFormat="1" ht="16.5" customHeight="1">
      <c r="B342" s="38"/>
      <c r="C342" s="204" t="s">
        <v>424</v>
      </c>
      <c r="D342" s="204" t="s">
        <v>128</v>
      </c>
      <c r="E342" s="205" t="s">
        <v>425</v>
      </c>
      <c r="F342" s="206" t="s">
        <v>426</v>
      </c>
      <c r="G342" s="207" t="s">
        <v>427</v>
      </c>
      <c r="H342" s="208">
        <v>1</v>
      </c>
      <c r="I342" s="209"/>
      <c r="J342" s="210">
        <f>ROUND(I342*H342,2)</f>
        <v>0</v>
      </c>
      <c r="K342" s="206" t="s">
        <v>212</v>
      </c>
      <c r="L342" s="43"/>
      <c r="M342" s="211" t="s">
        <v>19</v>
      </c>
      <c r="N342" s="212" t="s">
        <v>44</v>
      </c>
      <c r="O342" s="83"/>
      <c r="P342" s="213">
        <f>O342*H342</f>
        <v>0</v>
      </c>
      <c r="Q342" s="213">
        <v>0</v>
      </c>
      <c r="R342" s="213">
        <f>Q342*H342</f>
        <v>0</v>
      </c>
      <c r="S342" s="213">
        <v>0</v>
      </c>
      <c r="T342" s="214">
        <f>S342*H342</f>
        <v>0</v>
      </c>
      <c r="AR342" s="215" t="s">
        <v>133</v>
      </c>
      <c r="AT342" s="215" t="s">
        <v>128</v>
      </c>
      <c r="AU342" s="215" t="s">
        <v>134</v>
      </c>
      <c r="AY342" s="17" t="s">
        <v>126</v>
      </c>
      <c r="BE342" s="216">
        <f>IF(N342="základní",J342,0)</f>
        <v>0</v>
      </c>
      <c r="BF342" s="216">
        <f>IF(N342="snížená",J342,0)</f>
        <v>0</v>
      </c>
      <c r="BG342" s="216">
        <f>IF(N342="zákl. přenesená",J342,0)</f>
        <v>0</v>
      </c>
      <c r="BH342" s="216">
        <f>IF(N342="sníž. přenesená",J342,0)</f>
        <v>0</v>
      </c>
      <c r="BI342" s="216">
        <f>IF(N342="nulová",J342,0)</f>
        <v>0</v>
      </c>
      <c r="BJ342" s="17" t="s">
        <v>134</v>
      </c>
      <c r="BK342" s="216">
        <f>ROUND(I342*H342,2)</f>
        <v>0</v>
      </c>
      <c r="BL342" s="17" t="s">
        <v>133</v>
      </c>
      <c r="BM342" s="215" t="s">
        <v>428</v>
      </c>
    </row>
    <row r="343" s="1" customFormat="1">
      <c r="B343" s="38"/>
      <c r="C343" s="39"/>
      <c r="D343" s="217" t="s">
        <v>429</v>
      </c>
      <c r="E343" s="39"/>
      <c r="F343" s="218" t="s">
        <v>430</v>
      </c>
      <c r="G343" s="39"/>
      <c r="H343" s="39"/>
      <c r="I343" s="129"/>
      <c r="J343" s="39"/>
      <c r="K343" s="39"/>
      <c r="L343" s="43"/>
      <c r="M343" s="219"/>
      <c r="N343" s="83"/>
      <c r="O343" s="83"/>
      <c r="P343" s="83"/>
      <c r="Q343" s="83"/>
      <c r="R343" s="83"/>
      <c r="S343" s="83"/>
      <c r="T343" s="84"/>
      <c r="AT343" s="17" t="s">
        <v>429</v>
      </c>
      <c r="AU343" s="17" t="s">
        <v>134</v>
      </c>
    </row>
    <row r="344" s="1" customFormat="1" ht="16.5" customHeight="1">
      <c r="B344" s="38"/>
      <c r="C344" s="204" t="s">
        <v>431</v>
      </c>
      <c r="D344" s="204" t="s">
        <v>128</v>
      </c>
      <c r="E344" s="205" t="s">
        <v>432</v>
      </c>
      <c r="F344" s="206" t="s">
        <v>433</v>
      </c>
      <c r="G344" s="207" t="s">
        <v>427</v>
      </c>
      <c r="H344" s="208">
        <v>1</v>
      </c>
      <c r="I344" s="209"/>
      <c r="J344" s="210">
        <f>ROUND(I344*H344,2)</f>
        <v>0</v>
      </c>
      <c r="K344" s="206" t="s">
        <v>212</v>
      </c>
      <c r="L344" s="43"/>
      <c r="M344" s="211" t="s">
        <v>19</v>
      </c>
      <c r="N344" s="212" t="s">
        <v>44</v>
      </c>
      <c r="O344" s="83"/>
      <c r="P344" s="213">
        <f>O344*H344</f>
        <v>0</v>
      </c>
      <c r="Q344" s="213">
        <v>0</v>
      </c>
      <c r="R344" s="213">
        <f>Q344*H344</f>
        <v>0</v>
      </c>
      <c r="S344" s="213">
        <v>0</v>
      </c>
      <c r="T344" s="214">
        <f>S344*H344</f>
        <v>0</v>
      </c>
      <c r="AR344" s="215" t="s">
        <v>133</v>
      </c>
      <c r="AT344" s="215" t="s">
        <v>128</v>
      </c>
      <c r="AU344" s="215" t="s">
        <v>134</v>
      </c>
      <c r="AY344" s="17" t="s">
        <v>126</v>
      </c>
      <c r="BE344" s="216">
        <f>IF(N344="základní",J344,0)</f>
        <v>0</v>
      </c>
      <c r="BF344" s="216">
        <f>IF(N344="snížená",J344,0)</f>
        <v>0</v>
      </c>
      <c r="BG344" s="216">
        <f>IF(N344="zákl. přenesená",J344,0)</f>
        <v>0</v>
      </c>
      <c r="BH344" s="216">
        <f>IF(N344="sníž. přenesená",J344,0)</f>
        <v>0</v>
      </c>
      <c r="BI344" s="216">
        <f>IF(N344="nulová",J344,0)</f>
        <v>0</v>
      </c>
      <c r="BJ344" s="17" t="s">
        <v>134</v>
      </c>
      <c r="BK344" s="216">
        <f>ROUND(I344*H344,2)</f>
        <v>0</v>
      </c>
      <c r="BL344" s="17" t="s">
        <v>133</v>
      </c>
      <c r="BM344" s="215" t="s">
        <v>434</v>
      </c>
    </row>
    <row r="345" s="1" customFormat="1">
      <c r="B345" s="38"/>
      <c r="C345" s="39"/>
      <c r="D345" s="217" t="s">
        <v>429</v>
      </c>
      <c r="E345" s="39"/>
      <c r="F345" s="218" t="s">
        <v>435</v>
      </c>
      <c r="G345" s="39"/>
      <c r="H345" s="39"/>
      <c r="I345" s="129"/>
      <c r="J345" s="39"/>
      <c r="K345" s="39"/>
      <c r="L345" s="43"/>
      <c r="M345" s="219"/>
      <c r="N345" s="83"/>
      <c r="O345" s="83"/>
      <c r="P345" s="83"/>
      <c r="Q345" s="83"/>
      <c r="R345" s="83"/>
      <c r="S345" s="83"/>
      <c r="T345" s="84"/>
      <c r="AT345" s="17" t="s">
        <v>429</v>
      </c>
      <c r="AU345" s="17" t="s">
        <v>134</v>
      </c>
    </row>
    <row r="346" s="11" customFormat="1" ht="22.8" customHeight="1">
      <c r="B346" s="188"/>
      <c r="C346" s="189"/>
      <c r="D346" s="190" t="s">
        <v>71</v>
      </c>
      <c r="E346" s="202" t="s">
        <v>436</v>
      </c>
      <c r="F346" s="202" t="s">
        <v>437</v>
      </c>
      <c r="G346" s="189"/>
      <c r="H346" s="189"/>
      <c r="I346" s="192"/>
      <c r="J346" s="203">
        <f>BK346</f>
        <v>0</v>
      </c>
      <c r="K346" s="189"/>
      <c r="L346" s="194"/>
      <c r="M346" s="195"/>
      <c r="N346" s="196"/>
      <c r="O346" s="196"/>
      <c r="P346" s="197">
        <f>SUM(P347:P364)</f>
        <v>0</v>
      </c>
      <c r="Q346" s="196"/>
      <c r="R346" s="197">
        <f>SUM(R347:R364)</f>
        <v>0</v>
      </c>
      <c r="S346" s="196"/>
      <c r="T346" s="198">
        <f>SUM(T347:T364)</f>
        <v>0</v>
      </c>
      <c r="AR346" s="199" t="s">
        <v>77</v>
      </c>
      <c r="AT346" s="200" t="s">
        <v>71</v>
      </c>
      <c r="AU346" s="200" t="s">
        <v>77</v>
      </c>
      <c r="AY346" s="199" t="s">
        <v>126</v>
      </c>
      <c r="BK346" s="201">
        <f>SUM(BK347:BK364)</f>
        <v>0</v>
      </c>
    </row>
    <row r="347" s="1" customFormat="1" ht="24" customHeight="1">
      <c r="B347" s="38"/>
      <c r="C347" s="204" t="s">
        <v>438</v>
      </c>
      <c r="D347" s="204" t="s">
        <v>128</v>
      </c>
      <c r="E347" s="205" t="s">
        <v>439</v>
      </c>
      <c r="F347" s="206" t="s">
        <v>440</v>
      </c>
      <c r="G347" s="207" t="s">
        <v>131</v>
      </c>
      <c r="H347" s="208">
        <v>850.803</v>
      </c>
      <c r="I347" s="209"/>
      <c r="J347" s="210">
        <f>ROUND(I347*H347,2)</f>
        <v>0</v>
      </c>
      <c r="K347" s="206" t="s">
        <v>141</v>
      </c>
      <c r="L347" s="43"/>
      <c r="M347" s="211" t="s">
        <v>19</v>
      </c>
      <c r="N347" s="212" t="s">
        <v>44</v>
      </c>
      <c r="O347" s="83"/>
      <c r="P347" s="213">
        <f>O347*H347</f>
        <v>0</v>
      </c>
      <c r="Q347" s="213">
        <v>0</v>
      </c>
      <c r="R347" s="213">
        <f>Q347*H347</f>
        <v>0</v>
      </c>
      <c r="S347" s="213">
        <v>0</v>
      </c>
      <c r="T347" s="214">
        <f>S347*H347</f>
        <v>0</v>
      </c>
      <c r="AR347" s="215" t="s">
        <v>133</v>
      </c>
      <c r="AT347" s="215" t="s">
        <v>128</v>
      </c>
      <c r="AU347" s="215" t="s">
        <v>134</v>
      </c>
      <c r="AY347" s="17" t="s">
        <v>126</v>
      </c>
      <c r="BE347" s="216">
        <f>IF(N347="základní",J347,0)</f>
        <v>0</v>
      </c>
      <c r="BF347" s="216">
        <f>IF(N347="snížená",J347,0)</f>
        <v>0</v>
      </c>
      <c r="BG347" s="216">
        <f>IF(N347="zákl. přenesená",J347,0)</f>
        <v>0</v>
      </c>
      <c r="BH347" s="216">
        <f>IF(N347="sníž. přenesená",J347,0)</f>
        <v>0</v>
      </c>
      <c r="BI347" s="216">
        <f>IF(N347="nulová",J347,0)</f>
        <v>0</v>
      </c>
      <c r="BJ347" s="17" t="s">
        <v>134</v>
      </c>
      <c r="BK347" s="216">
        <f>ROUND(I347*H347,2)</f>
        <v>0</v>
      </c>
      <c r="BL347" s="17" t="s">
        <v>133</v>
      </c>
      <c r="BM347" s="215" t="s">
        <v>441</v>
      </c>
    </row>
    <row r="348" s="1" customFormat="1">
      <c r="B348" s="38"/>
      <c r="C348" s="39"/>
      <c r="D348" s="217" t="s">
        <v>136</v>
      </c>
      <c r="E348" s="39"/>
      <c r="F348" s="218" t="s">
        <v>442</v>
      </c>
      <c r="G348" s="39"/>
      <c r="H348" s="39"/>
      <c r="I348" s="129"/>
      <c r="J348" s="39"/>
      <c r="K348" s="39"/>
      <c r="L348" s="43"/>
      <c r="M348" s="219"/>
      <c r="N348" s="83"/>
      <c r="O348" s="83"/>
      <c r="P348" s="83"/>
      <c r="Q348" s="83"/>
      <c r="R348" s="83"/>
      <c r="S348" s="83"/>
      <c r="T348" s="84"/>
      <c r="AT348" s="17" t="s">
        <v>136</v>
      </c>
      <c r="AU348" s="17" t="s">
        <v>134</v>
      </c>
    </row>
    <row r="349" s="12" customFormat="1">
      <c r="B349" s="220"/>
      <c r="C349" s="221"/>
      <c r="D349" s="217" t="s">
        <v>144</v>
      </c>
      <c r="E349" s="222" t="s">
        <v>19</v>
      </c>
      <c r="F349" s="223" t="s">
        <v>262</v>
      </c>
      <c r="G349" s="221"/>
      <c r="H349" s="224">
        <v>120.56399999999999</v>
      </c>
      <c r="I349" s="225"/>
      <c r="J349" s="221"/>
      <c r="K349" s="221"/>
      <c r="L349" s="226"/>
      <c r="M349" s="227"/>
      <c r="N349" s="228"/>
      <c r="O349" s="228"/>
      <c r="P349" s="228"/>
      <c r="Q349" s="228"/>
      <c r="R349" s="228"/>
      <c r="S349" s="228"/>
      <c r="T349" s="229"/>
      <c r="AT349" s="230" t="s">
        <v>144</v>
      </c>
      <c r="AU349" s="230" t="s">
        <v>134</v>
      </c>
      <c r="AV349" s="12" t="s">
        <v>134</v>
      </c>
      <c r="AW349" s="12" t="s">
        <v>33</v>
      </c>
      <c r="AX349" s="12" t="s">
        <v>72</v>
      </c>
      <c r="AY349" s="230" t="s">
        <v>126</v>
      </c>
    </row>
    <row r="350" s="12" customFormat="1">
      <c r="B350" s="220"/>
      <c r="C350" s="221"/>
      <c r="D350" s="217" t="s">
        <v>144</v>
      </c>
      <c r="E350" s="222" t="s">
        <v>19</v>
      </c>
      <c r="F350" s="223" t="s">
        <v>263</v>
      </c>
      <c r="G350" s="221"/>
      <c r="H350" s="224">
        <v>262.404</v>
      </c>
      <c r="I350" s="225"/>
      <c r="J350" s="221"/>
      <c r="K350" s="221"/>
      <c r="L350" s="226"/>
      <c r="M350" s="227"/>
      <c r="N350" s="228"/>
      <c r="O350" s="228"/>
      <c r="P350" s="228"/>
      <c r="Q350" s="228"/>
      <c r="R350" s="228"/>
      <c r="S350" s="228"/>
      <c r="T350" s="229"/>
      <c r="AT350" s="230" t="s">
        <v>144</v>
      </c>
      <c r="AU350" s="230" t="s">
        <v>134</v>
      </c>
      <c r="AV350" s="12" t="s">
        <v>134</v>
      </c>
      <c r="AW350" s="12" t="s">
        <v>33</v>
      </c>
      <c r="AX350" s="12" t="s">
        <v>72</v>
      </c>
      <c r="AY350" s="230" t="s">
        <v>126</v>
      </c>
    </row>
    <row r="351" s="12" customFormat="1">
      <c r="B351" s="220"/>
      <c r="C351" s="221"/>
      <c r="D351" s="217" t="s">
        <v>144</v>
      </c>
      <c r="E351" s="222" t="s">
        <v>19</v>
      </c>
      <c r="F351" s="223" t="s">
        <v>264</v>
      </c>
      <c r="G351" s="221"/>
      <c r="H351" s="224">
        <v>161.46100000000001</v>
      </c>
      <c r="I351" s="225"/>
      <c r="J351" s="221"/>
      <c r="K351" s="221"/>
      <c r="L351" s="226"/>
      <c r="M351" s="227"/>
      <c r="N351" s="228"/>
      <c r="O351" s="228"/>
      <c r="P351" s="228"/>
      <c r="Q351" s="228"/>
      <c r="R351" s="228"/>
      <c r="S351" s="228"/>
      <c r="T351" s="229"/>
      <c r="AT351" s="230" t="s">
        <v>144</v>
      </c>
      <c r="AU351" s="230" t="s">
        <v>134</v>
      </c>
      <c r="AV351" s="12" t="s">
        <v>134</v>
      </c>
      <c r="AW351" s="12" t="s">
        <v>33</v>
      </c>
      <c r="AX351" s="12" t="s">
        <v>72</v>
      </c>
      <c r="AY351" s="230" t="s">
        <v>126</v>
      </c>
    </row>
    <row r="352" s="12" customFormat="1">
      <c r="B352" s="220"/>
      <c r="C352" s="221"/>
      <c r="D352" s="217" t="s">
        <v>144</v>
      </c>
      <c r="E352" s="222" t="s">
        <v>19</v>
      </c>
      <c r="F352" s="223" t="s">
        <v>265</v>
      </c>
      <c r="G352" s="221"/>
      <c r="H352" s="224">
        <v>306.37400000000002</v>
      </c>
      <c r="I352" s="225"/>
      <c r="J352" s="221"/>
      <c r="K352" s="221"/>
      <c r="L352" s="226"/>
      <c r="M352" s="227"/>
      <c r="N352" s="228"/>
      <c r="O352" s="228"/>
      <c r="P352" s="228"/>
      <c r="Q352" s="228"/>
      <c r="R352" s="228"/>
      <c r="S352" s="228"/>
      <c r="T352" s="229"/>
      <c r="AT352" s="230" t="s">
        <v>144</v>
      </c>
      <c r="AU352" s="230" t="s">
        <v>134</v>
      </c>
      <c r="AV352" s="12" t="s">
        <v>134</v>
      </c>
      <c r="AW352" s="12" t="s">
        <v>33</v>
      </c>
      <c r="AX352" s="12" t="s">
        <v>72</v>
      </c>
      <c r="AY352" s="230" t="s">
        <v>126</v>
      </c>
    </row>
    <row r="353" s="13" customFormat="1">
      <c r="B353" s="231"/>
      <c r="C353" s="232"/>
      <c r="D353" s="217" t="s">
        <v>144</v>
      </c>
      <c r="E353" s="233" t="s">
        <v>19</v>
      </c>
      <c r="F353" s="234" t="s">
        <v>231</v>
      </c>
      <c r="G353" s="232"/>
      <c r="H353" s="235">
        <v>850.803</v>
      </c>
      <c r="I353" s="236"/>
      <c r="J353" s="232"/>
      <c r="K353" s="232"/>
      <c r="L353" s="237"/>
      <c r="M353" s="238"/>
      <c r="N353" s="239"/>
      <c r="O353" s="239"/>
      <c r="P353" s="239"/>
      <c r="Q353" s="239"/>
      <c r="R353" s="239"/>
      <c r="S353" s="239"/>
      <c r="T353" s="240"/>
      <c r="AT353" s="241" t="s">
        <v>144</v>
      </c>
      <c r="AU353" s="241" t="s">
        <v>134</v>
      </c>
      <c r="AV353" s="13" t="s">
        <v>133</v>
      </c>
      <c r="AW353" s="13" t="s">
        <v>33</v>
      </c>
      <c r="AX353" s="13" t="s">
        <v>77</v>
      </c>
      <c r="AY353" s="241" t="s">
        <v>126</v>
      </c>
    </row>
    <row r="354" s="1" customFormat="1" ht="24" customHeight="1">
      <c r="B354" s="38"/>
      <c r="C354" s="204" t="s">
        <v>443</v>
      </c>
      <c r="D354" s="204" t="s">
        <v>128</v>
      </c>
      <c r="E354" s="205" t="s">
        <v>444</v>
      </c>
      <c r="F354" s="206" t="s">
        <v>445</v>
      </c>
      <c r="G354" s="207" t="s">
        <v>131</v>
      </c>
      <c r="H354" s="208">
        <v>51048.18</v>
      </c>
      <c r="I354" s="209"/>
      <c r="J354" s="210">
        <f>ROUND(I354*H354,2)</f>
        <v>0</v>
      </c>
      <c r="K354" s="206" t="s">
        <v>141</v>
      </c>
      <c r="L354" s="43"/>
      <c r="M354" s="211" t="s">
        <v>19</v>
      </c>
      <c r="N354" s="212" t="s">
        <v>44</v>
      </c>
      <c r="O354" s="83"/>
      <c r="P354" s="213">
        <f>O354*H354</f>
        <v>0</v>
      </c>
      <c r="Q354" s="213">
        <v>0</v>
      </c>
      <c r="R354" s="213">
        <f>Q354*H354</f>
        <v>0</v>
      </c>
      <c r="S354" s="213">
        <v>0</v>
      </c>
      <c r="T354" s="214">
        <f>S354*H354</f>
        <v>0</v>
      </c>
      <c r="AR354" s="215" t="s">
        <v>133</v>
      </c>
      <c r="AT354" s="215" t="s">
        <v>128</v>
      </c>
      <c r="AU354" s="215" t="s">
        <v>134</v>
      </c>
      <c r="AY354" s="17" t="s">
        <v>126</v>
      </c>
      <c r="BE354" s="216">
        <f>IF(N354="základní",J354,0)</f>
        <v>0</v>
      </c>
      <c r="BF354" s="216">
        <f>IF(N354="snížená",J354,0)</f>
        <v>0</v>
      </c>
      <c r="BG354" s="216">
        <f>IF(N354="zákl. přenesená",J354,0)</f>
        <v>0</v>
      </c>
      <c r="BH354" s="216">
        <f>IF(N354="sníž. přenesená",J354,0)</f>
        <v>0</v>
      </c>
      <c r="BI354" s="216">
        <f>IF(N354="nulová",J354,0)</f>
        <v>0</v>
      </c>
      <c r="BJ354" s="17" t="s">
        <v>134</v>
      </c>
      <c r="BK354" s="216">
        <f>ROUND(I354*H354,2)</f>
        <v>0</v>
      </c>
      <c r="BL354" s="17" t="s">
        <v>133</v>
      </c>
      <c r="BM354" s="215" t="s">
        <v>446</v>
      </c>
    </row>
    <row r="355" s="1" customFormat="1">
      <c r="B355" s="38"/>
      <c r="C355" s="39"/>
      <c r="D355" s="217" t="s">
        <v>136</v>
      </c>
      <c r="E355" s="39"/>
      <c r="F355" s="218" t="s">
        <v>442</v>
      </c>
      <c r="G355" s="39"/>
      <c r="H355" s="39"/>
      <c r="I355" s="129"/>
      <c r="J355" s="39"/>
      <c r="K355" s="39"/>
      <c r="L355" s="43"/>
      <c r="M355" s="219"/>
      <c r="N355" s="83"/>
      <c r="O355" s="83"/>
      <c r="P355" s="83"/>
      <c r="Q355" s="83"/>
      <c r="R355" s="83"/>
      <c r="S355" s="83"/>
      <c r="T355" s="84"/>
      <c r="AT355" s="17" t="s">
        <v>136</v>
      </c>
      <c r="AU355" s="17" t="s">
        <v>134</v>
      </c>
    </row>
    <row r="356" s="12" customFormat="1">
      <c r="B356" s="220"/>
      <c r="C356" s="221"/>
      <c r="D356" s="217" t="s">
        <v>144</v>
      </c>
      <c r="E356" s="221"/>
      <c r="F356" s="223" t="s">
        <v>447</v>
      </c>
      <c r="G356" s="221"/>
      <c r="H356" s="224">
        <v>51048.18</v>
      </c>
      <c r="I356" s="225"/>
      <c r="J356" s="221"/>
      <c r="K356" s="221"/>
      <c r="L356" s="226"/>
      <c r="M356" s="227"/>
      <c r="N356" s="228"/>
      <c r="O356" s="228"/>
      <c r="P356" s="228"/>
      <c r="Q356" s="228"/>
      <c r="R356" s="228"/>
      <c r="S356" s="228"/>
      <c r="T356" s="229"/>
      <c r="AT356" s="230" t="s">
        <v>144</v>
      </c>
      <c r="AU356" s="230" t="s">
        <v>134</v>
      </c>
      <c r="AV356" s="12" t="s">
        <v>134</v>
      </c>
      <c r="AW356" s="12" t="s">
        <v>4</v>
      </c>
      <c r="AX356" s="12" t="s">
        <v>77</v>
      </c>
      <c r="AY356" s="230" t="s">
        <v>126</v>
      </c>
    </row>
    <row r="357" s="1" customFormat="1" ht="24" customHeight="1">
      <c r="B357" s="38"/>
      <c r="C357" s="204" t="s">
        <v>448</v>
      </c>
      <c r="D357" s="204" t="s">
        <v>128</v>
      </c>
      <c r="E357" s="205" t="s">
        <v>449</v>
      </c>
      <c r="F357" s="206" t="s">
        <v>450</v>
      </c>
      <c r="G357" s="207" t="s">
        <v>131</v>
      </c>
      <c r="H357" s="208">
        <v>850.803</v>
      </c>
      <c r="I357" s="209"/>
      <c r="J357" s="210">
        <f>ROUND(I357*H357,2)</f>
        <v>0</v>
      </c>
      <c r="K357" s="206" t="s">
        <v>141</v>
      </c>
      <c r="L357" s="43"/>
      <c r="M357" s="211" t="s">
        <v>19</v>
      </c>
      <c r="N357" s="212" t="s">
        <v>44</v>
      </c>
      <c r="O357" s="83"/>
      <c r="P357" s="213">
        <f>O357*H357</f>
        <v>0</v>
      </c>
      <c r="Q357" s="213">
        <v>0</v>
      </c>
      <c r="R357" s="213">
        <f>Q357*H357</f>
        <v>0</v>
      </c>
      <c r="S357" s="213">
        <v>0</v>
      </c>
      <c r="T357" s="214">
        <f>S357*H357</f>
        <v>0</v>
      </c>
      <c r="AR357" s="215" t="s">
        <v>133</v>
      </c>
      <c r="AT357" s="215" t="s">
        <v>128</v>
      </c>
      <c r="AU357" s="215" t="s">
        <v>134</v>
      </c>
      <c r="AY357" s="17" t="s">
        <v>126</v>
      </c>
      <c r="BE357" s="216">
        <f>IF(N357="základní",J357,0)</f>
        <v>0</v>
      </c>
      <c r="BF357" s="216">
        <f>IF(N357="snížená",J357,0)</f>
        <v>0</v>
      </c>
      <c r="BG357" s="216">
        <f>IF(N357="zákl. přenesená",J357,0)</f>
        <v>0</v>
      </c>
      <c r="BH357" s="216">
        <f>IF(N357="sníž. přenesená",J357,0)</f>
        <v>0</v>
      </c>
      <c r="BI357" s="216">
        <f>IF(N357="nulová",J357,0)</f>
        <v>0</v>
      </c>
      <c r="BJ357" s="17" t="s">
        <v>134</v>
      </c>
      <c r="BK357" s="216">
        <f>ROUND(I357*H357,2)</f>
        <v>0</v>
      </c>
      <c r="BL357" s="17" t="s">
        <v>133</v>
      </c>
      <c r="BM357" s="215" t="s">
        <v>451</v>
      </c>
    </row>
    <row r="358" s="1" customFormat="1">
      <c r="B358" s="38"/>
      <c r="C358" s="39"/>
      <c r="D358" s="217" t="s">
        <v>136</v>
      </c>
      <c r="E358" s="39"/>
      <c r="F358" s="218" t="s">
        <v>452</v>
      </c>
      <c r="G358" s="39"/>
      <c r="H358" s="39"/>
      <c r="I358" s="129"/>
      <c r="J358" s="39"/>
      <c r="K358" s="39"/>
      <c r="L358" s="43"/>
      <c r="M358" s="219"/>
      <c r="N358" s="83"/>
      <c r="O358" s="83"/>
      <c r="P358" s="83"/>
      <c r="Q358" s="83"/>
      <c r="R358" s="83"/>
      <c r="S358" s="83"/>
      <c r="T358" s="84"/>
      <c r="AT358" s="17" t="s">
        <v>136</v>
      </c>
      <c r="AU358" s="17" t="s">
        <v>134</v>
      </c>
    </row>
    <row r="359" s="1" customFormat="1" ht="16.5" customHeight="1">
      <c r="B359" s="38"/>
      <c r="C359" s="204" t="s">
        <v>453</v>
      </c>
      <c r="D359" s="204" t="s">
        <v>128</v>
      </c>
      <c r="E359" s="205" t="s">
        <v>454</v>
      </c>
      <c r="F359" s="206" t="s">
        <v>455</v>
      </c>
      <c r="G359" s="207" t="s">
        <v>131</v>
      </c>
      <c r="H359" s="208">
        <v>850.803</v>
      </c>
      <c r="I359" s="209"/>
      <c r="J359" s="210">
        <f>ROUND(I359*H359,2)</f>
        <v>0</v>
      </c>
      <c r="K359" s="206" t="s">
        <v>141</v>
      </c>
      <c r="L359" s="43"/>
      <c r="M359" s="211" t="s">
        <v>19</v>
      </c>
      <c r="N359" s="212" t="s">
        <v>44</v>
      </c>
      <c r="O359" s="83"/>
      <c r="P359" s="213">
        <f>O359*H359</f>
        <v>0</v>
      </c>
      <c r="Q359" s="213">
        <v>0</v>
      </c>
      <c r="R359" s="213">
        <f>Q359*H359</f>
        <v>0</v>
      </c>
      <c r="S359" s="213">
        <v>0</v>
      </c>
      <c r="T359" s="214">
        <f>S359*H359</f>
        <v>0</v>
      </c>
      <c r="AR359" s="215" t="s">
        <v>133</v>
      </c>
      <c r="AT359" s="215" t="s">
        <v>128</v>
      </c>
      <c r="AU359" s="215" t="s">
        <v>134</v>
      </c>
      <c r="AY359" s="17" t="s">
        <v>126</v>
      </c>
      <c r="BE359" s="216">
        <f>IF(N359="základní",J359,0)</f>
        <v>0</v>
      </c>
      <c r="BF359" s="216">
        <f>IF(N359="snížená",J359,0)</f>
        <v>0</v>
      </c>
      <c r="BG359" s="216">
        <f>IF(N359="zákl. přenesená",J359,0)</f>
        <v>0</v>
      </c>
      <c r="BH359" s="216">
        <f>IF(N359="sníž. přenesená",J359,0)</f>
        <v>0</v>
      </c>
      <c r="BI359" s="216">
        <f>IF(N359="nulová",J359,0)</f>
        <v>0</v>
      </c>
      <c r="BJ359" s="17" t="s">
        <v>134</v>
      </c>
      <c r="BK359" s="216">
        <f>ROUND(I359*H359,2)</f>
        <v>0</v>
      </c>
      <c r="BL359" s="17" t="s">
        <v>133</v>
      </c>
      <c r="BM359" s="215" t="s">
        <v>456</v>
      </c>
    </row>
    <row r="360" s="1" customFormat="1">
      <c r="B360" s="38"/>
      <c r="C360" s="39"/>
      <c r="D360" s="217" t="s">
        <v>136</v>
      </c>
      <c r="E360" s="39"/>
      <c r="F360" s="218" t="s">
        <v>457</v>
      </c>
      <c r="G360" s="39"/>
      <c r="H360" s="39"/>
      <c r="I360" s="129"/>
      <c r="J360" s="39"/>
      <c r="K360" s="39"/>
      <c r="L360" s="43"/>
      <c r="M360" s="219"/>
      <c r="N360" s="83"/>
      <c r="O360" s="83"/>
      <c r="P360" s="83"/>
      <c r="Q360" s="83"/>
      <c r="R360" s="83"/>
      <c r="S360" s="83"/>
      <c r="T360" s="84"/>
      <c r="AT360" s="17" t="s">
        <v>136</v>
      </c>
      <c r="AU360" s="17" t="s">
        <v>134</v>
      </c>
    </row>
    <row r="361" s="1" customFormat="1" ht="16.5" customHeight="1">
      <c r="B361" s="38"/>
      <c r="C361" s="204" t="s">
        <v>458</v>
      </c>
      <c r="D361" s="204" t="s">
        <v>128</v>
      </c>
      <c r="E361" s="205" t="s">
        <v>459</v>
      </c>
      <c r="F361" s="206" t="s">
        <v>460</v>
      </c>
      <c r="G361" s="207" t="s">
        <v>131</v>
      </c>
      <c r="H361" s="208">
        <v>51048.18</v>
      </c>
      <c r="I361" s="209"/>
      <c r="J361" s="210">
        <f>ROUND(I361*H361,2)</f>
        <v>0</v>
      </c>
      <c r="K361" s="206" t="s">
        <v>141</v>
      </c>
      <c r="L361" s="43"/>
      <c r="M361" s="211" t="s">
        <v>19</v>
      </c>
      <c r="N361" s="212" t="s">
        <v>44</v>
      </c>
      <c r="O361" s="83"/>
      <c r="P361" s="213">
        <f>O361*H361</f>
        <v>0</v>
      </c>
      <c r="Q361" s="213">
        <v>0</v>
      </c>
      <c r="R361" s="213">
        <f>Q361*H361</f>
        <v>0</v>
      </c>
      <c r="S361" s="213">
        <v>0</v>
      </c>
      <c r="T361" s="214">
        <f>S361*H361</f>
        <v>0</v>
      </c>
      <c r="AR361" s="215" t="s">
        <v>133</v>
      </c>
      <c r="AT361" s="215" t="s">
        <v>128</v>
      </c>
      <c r="AU361" s="215" t="s">
        <v>134</v>
      </c>
      <c r="AY361" s="17" t="s">
        <v>126</v>
      </c>
      <c r="BE361" s="216">
        <f>IF(N361="základní",J361,0)</f>
        <v>0</v>
      </c>
      <c r="BF361" s="216">
        <f>IF(N361="snížená",J361,0)</f>
        <v>0</v>
      </c>
      <c r="BG361" s="216">
        <f>IF(N361="zákl. přenesená",J361,0)</f>
        <v>0</v>
      </c>
      <c r="BH361" s="216">
        <f>IF(N361="sníž. přenesená",J361,0)</f>
        <v>0</v>
      </c>
      <c r="BI361" s="216">
        <f>IF(N361="nulová",J361,0)</f>
        <v>0</v>
      </c>
      <c r="BJ361" s="17" t="s">
        <v>134</v>
      </c>
      <c r="BK361" s="216">
        <f>ROUND(I361*H361,2)</f>
        <v>0</v>
      </c>
      <c r="BL361" s="17" t="s">
        <v>133</v>
      </c>
      <c r="BM361" s="215" t="s">
        <v>461</v>
      </c>
    </row>
    <row r="362" s="1" customFormat="1">
      <c r="B362" s="38"/>
      <c r="C362" s="39"/>
      <c r="D362" s="217" t="s">
        <v>136</v>
      </c>
      <c r="E362" s="39"/>
      <c r="F362" s="218" t="s">
        <v>457</v>
      </c>
      <c r="G362" s="39"/>
      <c r="H362" s="39"/>
      <c r="I362" s="129"/>
      <c r="J362" s="39"/>
      <c r="K362" s="39"/>
      <c r="L362" s="43"/>
      <c r="M362" s="219"/>
      <c r="N362" s="83"/>
      <c r="O362" s="83"/>
      <c r="P362" s="83"/>
      <c r="Q362" s="83"/>
      <c r="R362" s="83"/>
      <c r="S362" s="83"/>
      <c r="T362" s="84"/>
      <c r="AT362" s="17" t="s">
        <v>136</v>
      </c>
      <c r="AU362" s="17" t="s">
        <v>134</v>
      </c>
    </row>
    <row r="363" s="12" customFormat="1">
      <c r="B363" s="220"/>
      <c r="C363" s="221"/>
      <c r="D363" s="217" t="s">
        <v>144</v>
      </c>
      <c r="E363" s="221"/>
      <c r="F363" s="223" t="s">
        <v>447</v>
      </c>
      <c r="G363" s="221"/>
      <c r="H363" s="224">
        <v>51048.18</v>
      </c>
      <c r="I363" s="225"/>
      <c r="J363" s="221"/>
      <c r="K363" s="221"/>
      <c r="L363" s="226"/>
      <c r="M363" s="227"/>
      <c r="N363" s="228"/>
      <c r="O363" s="228"/>
      <c r="P363" s="228"/>
      <c r="Q363" s="228"/>
      <c r="R363" s="228"/>
      <c r="S363" s="228"/>
      <c r="T363" s="229"/>
      <c r="AT363" s="230" t="s">
        <v>144</v>
      </c>
      <c r="AU363" s="230" t="s">
        <v>134</v>
      </c>
      <c r="AV363" s="12" t="s">
        <v>134</v>
      </c>
      <c r="AW363" s="12" t="s">
        <v>4</v>
      </c>
      <c r="AX363" s="12" t="s">
        <v>77</v>
      </c>
      <c r="AY363" s="230" t="s">
        <v>126</v>
      </c>
    </row>
    <row r="364" s="1" customFormat="1" ht="16.5" customHeight="1">
      <c r="B364" s="38"/>
      <c r="C364" s="204" t="s">
        <v>462</v>
      </c>
      <c r="D364" s="204" t="s">
        <v>128</v>
      </c>
      <c r="E364" s="205" t="s">
        <v>463</v>
      </c>
      <c r="F364" s="206" t="s">
        <v>464</v>
      </c>
      <c r="G364" s="207" t="s">
        <v>131</v>
      </c>
      <c r="H364" s="208">
        <v>850.803</v>
      </c>
      <c r="I364" s="209"/>
      <c r="J364" s="210">
        <f>ROUND(I364*H364,2)</f>
        <v>0</v>
      </c>
      <c r="K364" s="206" t="s">
        <v>141</v>
      </c>
      <c r="L364" s="43"/>
      <c r="M364" s="211" t="s">
        <v>19</v>
      </c>
      <c r="N364" s="212" t="s">
        <v>44</v>
      </c>
      <c r="O364" s="83"/>
      <c r="P364" s="213">
        <f>O364*H364</f>
        <v>0</v>
      </c>
      <c r="Q364" s="213">
        <v>0</v>
      </c>
      <c r="R364" s="213">
        <f>Q364*H364</f>
        <v>0</v>
      </c>
      <c r="S364" s="213">
        <v>0</v>
      </c>
      <c r="T364" s="214">
        <f>S364*H364</f>
        <v>0</v>
      </c>
      <c r="AR364" s="215" t="s">
        <v>133</v>
      </c>
      <c r="AT364" s="215" t="s">
        <v>128</v>
      </c>
      <c r="AU364" s="215" t="s">
        <v>134</v>
      </c>
      <c r="AY364" s="17" t="s">
        <v>126</v>
      </c>
      <c r="BE364" s="216">
        <f>IF(N364="základní",J364,0)</f>
        <v>0</v>
      </c>
      <c r="BF364" s="216">
        <f>IF(N364="snížená",J364,0)</f>
        <v>0</v>
      </c>
      <c r="BG364" s="216">
        <f>IF(N364="zákl. přenesená",J364,0)</f>
        <v>0</v>
      </c>
      <c r="BH364" s="216">
        <f>IF(N364="sníž. přenesená",J364,0)</f>
        <v>0</v>
      </c>
      <c r="BI364" s="216">
        <f>IF(N364="nulová",J364,0)</f>
        <v>0</v>
      </c>
      <c r="BJ364" s="17" t="s">
        <v>134</v>
      </c>
      <c r="BK364" s="216">
        <f>ROUND(I364*H364,2)</f>
        <v>0</v>
      </c>
      <c r="BL364" s="17" t="s">
        <v>133</v>
      </c>
      <c r="BM364" s="215" t="s">
        <v>465</v>
      </c>
    </row>
    <row r="365" s="11" customFormat="1" ht="22.8" customHeight="1">
      <c r="B365" s="188"/>
      <c r="C365" s="189"/>
      <c r="D365" s="190" t="s">
        <v>71</v>
      </c>
      <c r="E365" s="202" t="s">
        <v>466</v>
      </c>
      <c r="F365" s="202" t="s">
        <v>467</v>
      </c>
      <c r="G365" s="189"/>
      <c r="H365" s="189"/>
      <c r="I365" s="192"/>
      <c r="J365" s="203">
        <f>BK365</f>
        <v>0</v>
      </c>
      <c r="K365" s="189"/>
      <c r="L365" s="194"/>
      <c r="M365" s="195"/>
      <c r="N365" s="196"/>
      <c r="O365" s="196"/>
      <c r="P365" s="197">
        <f>SUM(P366:P373)</f>
        <v>0</v>
      </c>
      <c r="Q365" s="196"/>
      <c r="R365" s="197">
        <f>SUM(R366:R373)</f>
        <v>0</v>
      </c>
      <c r="S365" s="196"/>
      <c r="T365" s="198">
        <f>SUM(T366:T373)</f>
        <v>0.15102000000000002</v>
      </c>
      <c r="AR365" s="199" t="s">
        <v>77</v>
      </c>
      <c r="AT365" s="200" t="s">
        <v>71</v>
      </c>
      <c r="AU365" s="200" t="s">
        <v>77</v>
      </c>
      <c r="AY365" s="199" t="s">
        <v>126</v>
      </c>
      <c r="BK365" s="201">
        <f>SUM(BK366:BK373)</f>
        <v>0</v>
      </c>
    </row>
    <row r="366" s="1" customFormat="1" ht="16.5" customHeight="1">
      <c r="B366" s="38"/>
      <c r="C366" s="204" t="s">
        <v>468</v>
      </c>
      <c r="D366" s="204" t="s">
        <v>128</v>
      </c>
      <c r="E366" s="205" t="s">
        <v>469</v>
      </c>
      <c r="F366" s="206" t="s">
        <v>470</v>
      </c>
      <c r="G366" s="207" t="s">
        <v>19</v>
      </c>
      <c r="H366" s="208">
        <v>2</v>
      </c>
      <c r="I366" s="209"/>
      <c r="J366" s="210">
        <f>ROUND(I366*H366,2)</f>
        <v>0</v>
      </c>
      <c r="K366" s="206" t="s">
        <v>212</v>
      </c>
      <c r="L366" s="43"/>
      <c r="M366" s="211" t="s">
        <v>19</v>
      </c>
      <c r="N366" s="212" t="s">
        <v>44</v>
      </c>
      <c r="O366" s="83"/>
      <c r="P366" s="213">
        <f>O366*H366</f>
        <v>0</v>
      </c>
      <c r="Q366" s="213">
        <v>0</v>
      </c>
      <c r="R366" s="213">
        <f>Q366*H366</f>
        <v>0</v>
      </c>
      <c r="S366" s="213">
        <v>0</v>
      </c>
      <c r="T366" s="214">
        <f>S366*H366</f>
        <v>0</v>
      </c>
      <c r="AR366" s="215" t="s">
        <v>133</v>
      </c>
      <c r="AT366" s="215" t="s">
        <v>128</v>
      </c>
      <c r="AU366" s="215" t="s">
        <v>134</v>
      </c>
      <c r="AY366" s="17" t="s">
        <v>126</v>
      </c>
      <c r="BE366" s="216">
        <f>IF(N366="základní",J366,0)</f>
        <v>0</v>
      </c>
      <c r="BF366" s="216">
        <f>IF(N366="snížená",J366,0)</f>
        <v>0</v>
      </c>
      <c r="BG366" s="216">
        <f>IF(N366="zákl. přenesená",J366,0)</f>
        <v>0</v>
      </c>
      <c r="BH366" s="216">
        <f>IF(N366="sníž. přenesená",J366,0)</f>
        <v>0</v>
      </c>
      <c r="BI366" s="216">
        <f>IF(N366="nulová",J366,0)</f>
        <v>0</v>
      </c>
      <c r="BJ366" s="17" t="s">
        <v>134</v>
      </c>
      <c r="BK366" s="216">
        <f>ROUND(I366*H366,2)</f>
        <v>0</v>
      </c>
      <c r="BL366" s="17" t="s">
        <v>133</v>
      </c>
      <c r="BM366" s="215" t="s">
        <v>471</v>
      </c>
    </row>
    <row r="367" s="1" customFormat="1" ht="16.5" customHeight="1">
      <c r="B367" s="38"/>
      <c r="C367" s="204" t="s">
        <v>472</v>
      </c>
      <c r="D367" s="204" t="s">
        <v>128</v>
      </c>
      <c r="E367" s="205" t="s">
        <v>473</v>
      </c>
      <c r="F367" s="206" t="s">
        <v>474</v>
      </c>
      <c r="G367" s="207" t="s">
        <v>211</v>
      </c>
      <c r="H367" s="208">
        <v>1</v>
      </c>
      <c r="I367" s="209"/>
      <c r="J367" s="210">
        <f>ROUND(I367*H367,2)</f>
        <v>0</v>
      </c>
      <c r="K367" s="206" t="s">
        <v>141</v>
      </c>
      <c r="L367" s="43"/>
      <c r="M367" s="211" t="s">
        <v>19</v>
      </c>
      <c r="N367" s="212" t="s">
        <v>44</v>
      </c>
      <c r="O367" s="83"/>
      <c r="P367" s="213">
        <f>O367*H367</f>
        <v>0</v>
      </c>
      <c r="Q367" s="213">
        <v>0</v>
      </c>
      <c r="R367" s="213">
        <f>Q367*H367</f>
        <v>0</v>
      </c>
      <c r="S367" s="213">
        <v>0</v>
      </c>
      <c r="T367" s="214">
        <f>S367*H367</f>
        <v>0</v>
      </c>
      <c r="AR367" s="215" t="s">
        <v>133</v>
      </c>
      <c r="AT367" s="215" t="s">
        <v>128</v>
      </c>
      <c r="AU367" s="215" t="s">
        <v>134</v>
      </c>
      <c r="AY367" s="17" t="s">
        <v>126</v>
      </c>
      <c r="BE367" s="216">
        <f>IF(N367="základní",J367,0)</f>
        <v>0</v>
      </c>
      <c r="BF367" s="216">
        <f>IF(N367="snížená",J367,0)</f>
        <v>0</v>
      </c>
      <c r="BG367" s="216">
        <f>IF(N367="zákl. přenesená",J367,0)</f>
        <v>0</v>
      </c>
      <c r="BH367" s="216">
        <f>IF(N367="sníž. přenesená",J367,0)</f>
        <v>0</v>
      </c>
      <c r="BI367" s="216">
        <f>IF(N367="nulová",J367,0)</f>
        <v>0</v>
      </c>
      <c r="BJ367" s="17" t="s">
        <v>134</v>
      </c>
      <c r="BK367" s="216">
        <f>ROUND(I367*H367,2)</f>
        <v>0</v>
      </c>
      <c r="BL367" s="17" t="s">
        <v>133</v>
      </c>
      <c r="BM367" s="215" t="s">
        <v>475</v>
      </c>
    </row>
    <row r="368" s="1" customFormat="1" ht="16.5" customHeight="1">
      <c r="B368" s="38"/>
      <c r="C368" s="204" t="s">
        <v>476</v>
      </c>
      <c r="D368" s="204" t="s">
        <v>128</v>
      </c>
      <c r="E368" s="205" t="s">
        <v>477</v>
      </c>
      <c r="F368" s="206" t="s">
        <v>478</v>
      </c>
      <c r="G368" s="207" t="s">
        <v>211</v>
      </c>
      <c r="H368" s="208">
        <v>6</v>
      </c>
      <c r="I368" s="209"/>
      <c r="J368" s="210">
        <f>ROUND(I368*H368,2)</f>
        <v>0</v>
      </c>
      <c r="K368" s="206" t="s">
        <v>212</v>
      </c>
      <c r="L368" s="43"/>
      <c r="M368" s="211" t="s">
        <v>19</v>
      </c>
      <c r="N368" s="212" t="s">
        <v>44</v>
      </c>
      <c r="O368" s="83"/>
      <c r="P368" s="213">
        <f>O368*H368</f>
        <v>0</v>
      </c>
      <c r="Q368" s="213">
        <v>0</v>
      </c>
      <c r="R368" s="213">
        <f>Q368*H368</f>
        <v>0</v>
      </c>
      <c r="S368" s="213">
        <v>0.025170000000000001</v>
      </c>
      <c r="T368" s="214">
        <f>S368*H368</f>
        <v>0.15102000000000002</v>
      </c>
      <c r="AR368" s="215" t="s">
        <v>133</v>
      </c>
      <c r="AT368" s="215" t="s">
        <v>128</v>
      </c>
      <c r="AU368" s="215" t="s">
        <v>134</v>
      </c>
      <c r="AY368" s="17" t="s">
        <v>126</v>
      </c>
      <c r="BE368" s="216">
        <f>IF(N368="základní",J368,0)</f>
        <v>0</v>
      </c>
      <c r="BF368" s="216">
        <f>IF(N368="snížená",J368,0)</f>
        <v>0</v>
      </c>
      <c r="BG368" s="216">
        <f>IF(N368="zákl. přenesená",J368,0)</f>
        <v>0</v>
      </c>
      <c r="BH368" s="216">
        <f>IF(N368="sníž. přenesená",J368,0)</f>
        <v>0</v>
      </c>
      <c r="BI368" s="216">
        <f>IF(N368="nulová",J368,0)</f>
        <v>0</v>
      </c>
      <c r="BJ368" s="17" t="s">
        <v>134</v>
      </c>
      <c r="BK368" s="216">
        <f>ROUND(I368*H368,2)</f>
        <v>0</v>
      </c>
      <c r="BL368" s="17" t="s">
        <v>133</v>
      </c>
      <c r="BM368" s="215" t="s">
        <v>479</v>
      </c>
    </row>
    <row r="369" s="1" customFormat="1">
      <c r="B369" s="38"/>
      <c r="C369" s="39"/>
      <c r="D369" s="217" t="s">
        <v>429</v>
      </c>
      <c r="E369" s="39"/>
      <c r="F369" s="218" t="s">
        <v>480</v>
      </c>
      <c r="G369" s="39"/>
      <c r="H369" s="39"/>
      <c r="I369" s="129"/>
      <c r="J369" s="39"/>
      <c r="K369" s="39"/>
      <c r="L369" s="43"/>
      <c r="M369" s="219"/>
      <c r="N369" s="83"/>
      <c r="O369" s="83"/>
      <c r="P369" s="83"/>
      <c r="Q369" s="83"/>
      <c r="R369" s="83"/>
      <c r="S369" s="83"/>
      <c r="T369" s="84"/>
      <c r="AT369" s="17" t="s">
        <v>429</v>
      </c>
      <c r="AU369" s="17" t="s">
        <v>134</v>
      </c>
    </row>
    <row r="370" s="1" customFormat="1" ht="16.5" customHeight="1">
      <c r="B370" s="38"/>
      <c r="C370" s="204" t="s">
        <v>481</v>
      </c>
      <c r="D370" s="204" t="s">
        <v>128</v>
      </c>
      <c r="E370" s="205" t="s">
        <v>482</v>
      </c>
      <c r="F370" s="206" t="s">
        <v>483</v>
      </c>
      <c r="G370" s="207" t="s">
        <v>427</v>
      </c>
      <c r="H370" s="208">
        <v>1</v>
      </c>
      <c r="I370" s="209"/>
      <c r="J370" s="210">
        <f>ROUND(I370*H370,2)</f>
        <v>0</v>
      </c>
      <c r="K370" s="206" t="s">
        <v>212</v>
      </c>
      <c r="L370" s="43"/>
      <c r="M370" s="211" t="s">
        <v>19</v>
      </c>
      <c r="N370" s="212" t="s">
        <v>44</v>
      </c>
      <c r="O370" s="83"/>
      <c r="P370" s="213">
        <f>O370*H370</f>
        <v>0</v>
      </c>
      <c r="Q370" s="213">
        <v>0</v>
      </c>
      <c r="R370" s="213">
        <f>Q370*H370</f>
        <v>0</v>
      </c>
      <c r="S370" s="213">
        <v>0</v>
      </c>
      <c r="T370" s="214">
        <f>S370*H370</f>
        <v>0</v>
      </c>
      <c r="AR370" s="215" t="s">
        <v>133</v>
      </c>
      <c r="AT370" s="215" t="s">
        <v>128</v>
      </c>
      <c r="AU370" s="215" t="s">
        <v>134</v>
      </c>
      <c r="AY370" s="17" t="s">
        <v>126</v>
      </c>
      <c r="BE370" s="216">
        <f>IF(N370="základní",J370,0)</f>
        <v>0</v>
      </c>
      <c r="BF370" s="216">
        <f>IF(N370="snížená",J370,0)</f>
        <v>0</v>
      </c>
      <c r="BG370" s="216">
        <f>IF(N370="zákl. přenesená",J370,0)</f>
        <v>0</v>
      </c>
      <c r="BH370" s="216">
        <f>IF(N370="sníž. přenesená",J370,0)</f>
        <v>0</v>
      </c>
      <c r="BI370" s="216">
        <f>IF(N370="nulová",J370,0)</f>
        <v>0</v>
      </c>
      <c r="BJ370" s="17" t="s">
        <v>134</v>
      </c>
      <c r="BK370" s="216">
        <f>ROUND(I370*H370,2)</f>
        <v>0</v>
      </c>
      <c r="BL370" s="17" t="s">
        <v>133</v>
      </c>
      <c r="BM370" s="215" t="s">
        <v>484</v>
      </c>
    </row>
    <row r="371" s="1" customFormat="1">
      <c r="B371" s="38"/>
      <c r="C371" s="39"/>
      <c r="D371" s="217" t="s">
        <v>429</v>
      </c>
      <c r="E371" s="39"/>
      <c r="F371" s="218" t="s">
        <v>485</v>
      </c>
      <c r="G371" s="39"/>
      <c r="H371" s="39"/>
      <c r="I371" s="129"/>
      <c r="J371" s="39"/>
      <c r="K371" s="39"/>
      <c r="L371" s="43"/>
      <c r="M371" s="219"/>
      <c r="N371" s="83"/>
      <c r="O371" s="83"/>
      <c r="P371" s="83"/>
      <c r="Q371" s="83"/>
      <c r="R371" s="83"/>
      <c r="S371" s="83"/>
      <c r="T371" s="84"/>
      <c r="AT371" s="17" t="s">
        <v>429</v>
      </c>
      <c r="AU371" s="17" t="s">
        <v>134</v>
      </c>
    </row>
    <row r="372" s="1" customFormat="1" ht="24" customHeight="1">
      <c r="B372" s="38"/>
      <c r="C372" s="204" t="s">
        <v>486</v>
      </c>
      <c r="D372" s="204" t="s">
        <v>128</v>
      </c>
      <c r="E372" s="205" t="s">
        <v>487</v>
      </c>
      <c r="F372" s="206" t="s">
        <v>488</v>
      </c>
      <c r="G372" s="207" t="s">
        <v>211</v>
      </c>
      <c r="H372" s="208">
        <v>1</v>
      </c>
      <c r="I372" s="209"/>
      <c r="J372" s="210">
        <f>ROUND(I372*H372,2)</f>
        <v>0</v>
      </c>
      <c r="K372" s="206" t="s">
        <v>212</v>
      </c>
      <c r="L372" s="43"/>
      <c r="M372" s="211" t="s">
        <v>19</v>
      </c>
      <c r="N372" s="212" t="s">
        <v>44</v>
      </c>
      <c r="O372" s="83"/>
      <c r="P372" s="213">
        <f>O372*H372</f>
        <v>0</v>
      </c>
      <c r="Q372" s="213">
        <v>0</v>
      </c>
      <c r="R372" s="213">
        <f>Q372*H372</f>
        <v>0</v>
      </c>
      <c r="S372" s="213">
        <v>0</v>
      </c>
      <c r="T372" s="214">
        <f>S372*H372</f>
        <v>0</v>
      </c>
      <c r="AR372" s="215" t="s">
        <v>133</v>
      </c>
      <c r="AT372" s="215" t="s">
        <v>128</v>
      </c>
      <c r="AU372" s="215" t="s">
        <v>134</v>
      </c>
      <c r="AY372" s="17" t="s">
        <v>126</v>
      </c>
      <c r="BE372" s="216">
        <f>IF(N372="základní",J372,0)</f>
        <v>0</v>
      </c>
      <c r="BF372" s="216">
        <f>IF(N372="snížená",J372,0)</f>
        <v>0</v>
      </c>
      <c r="BG372" s="216">
        <f>IF(N372="zákl. přenesená",J372,0)</f>
        <v>0</v>
      </c>
      <c r="BH372" s="216">
        <f>IF(N372="sníž. přenesená",J372,0)</f>
        <v>0</v>
      </c>
      <c r="BI372" s="216">
        <f>IF(N372="nulová",J372,0)</f>
        <v>0</v>
      </c>
      <c r="BJ372" s="17" t="s">
        <v>134</v>
      </c>
      <c r="BK372" s="216">
        <f>ROUND(I372*H372,2)</f>
        <v>0</v>
      </c>
      <c r="BL372" s="17" t="s">
        <v>133</v>
      </c>
      <c r="BM372" s="215" t="s">
        <v>489</v>
      </c>
    </row>
    <row r="373" s="1" customFormat="1" ht="24" customHeight="1">
      <c r="B373" s="38"/>
      <c r="C373" s="204" t="s">
        <v>490</v>
      </c>
      <c r="D373" s="204" t="s">
        <v>128</v>
      </c>
      <c r="E373" s="205" t="s">
        <v>491</v>
      </c>
      <c r="F373" s="206" t="s">
        <v>492</v>
      </c>
      <c r="G373" s="207" t="s">
        <v>211</v>
      </c>
      <c r="H373" s="208">
        <v>1</v>
      </c>
      <c r="I373" s="209"/>
      <c r="J373" s="210">
        <f>ROUND(I373*H373,2)</f>
        <v>0</v>
      </c>
      <c r="K373" s="206" t="s">
        <v>212</v>
      </c>
      <c r="L373" s="43"/>
      <c r="M373" s="211" t="s">
        <v>19</v>
      </c>
      <c r="N373" s="212" t="s">
        <v>44</v>
      </c>
      <c r="O373" s="83"/>
      <c r="P373" s="213">
        <f>O373*H373</f>
        <v>0</v>
      </c>
      <c r="Q373" s="213">
        <v>0</v>
      </c>
      <c r="R373" s="213">
        <f>Q373*H373</f>
        <v>0</v>
      </c>
      <c r="S373" s="213">
        <v>0</v>
      </c>
      <c r="T373" s="214">
        <f>S373*H373</f>
        <v>0</v>
      </c>
      <c r="AR373" s="215" t="s">
        <v>133</v>
      </c>
      <c r="AT373" s="215" t="s">
        <v>128</v>
      </c>
      <c r="AU373" s="215" t="s">
        <v>134</v>
      </c>
      <c r="AY373" s="17" t="s">
        <v>126</v>
      </c>
      <c r="BE373" s="216">
        <f>IF(N373="základní",J373,0)</f>
        <v>0</v>
      </c>
      <c r="BF373" s="216">
        <f>IF(N373="snížená",J373,0)</f>
        <v>0</v>
      </c>
      <c r="BG373" s="216">
        <f>IF(N373="zákl. přenesená",J373,0)</f>
        <v>0</v>
      </c>
      <c r="BH373" s="216">
        <f>IF(N373="sníž. přenesená",J373,0)</f>
        <v>0</v>
      </c>
      <c r="BI373" s="216">
        <f>IF(N373="nulová",J373,0)</f>
        <v>0</v>
      </c>
      <c r="BJ373" s="17" t="s">
        <v>134</v>
      </c>
      <c r="BK373" s="216">
        <f>ROUND(I373*H373,2)</f>
        <v>0</v>
      </c>
      <c r="BL373" s="17" t="s">
        <v>133</v>
      </c>
      <c r="BM373" s="215" t="s">
        <v>493</v>
      </c>
    </row>
    <row r="374" s="11" customFormat="1" ht="22.8" customHeight="1">
      <c r="B374" s="188"/>
      <c r="C374" s="189"/>
      <c r="D374" s="190" t="s">
        <v>71</v>
      </c>
      <c r="E374" s="202" t="s">
        <v>494</v>
      </c>
      <c r="F374" s="202" t="s">
        <v>495</v>
      </c>
      <c r="G374" s="189"/>
      <c r="H374" s="189"/>
      <c r="I374" s="192"/>
      <c r="J374" s="203">
        <f>BK374</f>
        <v>0</v>
      </c>
      <c r="K374" s="189"/>
      <c r="L374" s="194"/>
      <c r="M374" s="195"/>
      <c r="N374" s="196"/>
      <c r="O374" s="196"/>
      <c r="P374" s="197">
        <f>SUM(P375:P409)</f>
        <v>0</v>
      </c>
      <c r="Q374" s="196"/>
      <c r="R374" s="197">
        <f>SUM(R375:R409)</f>
        <v>0</v>
      </c>
      <c r="S374" s="196"/>
      <c r="T374" s="198">
        <f>SUM(T375:T409)</f>
        <v>39.010390400000006</v>
      </c>
      <c r="AR374" s="199" t="s">
        <v>77</v>
      </c>
      <c r="AT374" s="200" t="s">
        <v>71</v>
      </c>
      <c r="AU374" s="200" t="s">
        <v>77</v>
      </c>
      <c r="AY374" s="199" t="s">
        <v>126</v>
      </c>
      <c r="BK374" s="201">
        <f>SUM(BK375:BK409)</f>
        <v>0</v>
      </c>
    </row>
    <row r="375" s="1" customFormat="1" ht="16.5" customHeight="1">
      <c r="B375" s="38"/>
      <c r="C375" s="204" t="s">
        <v>496</v>
      </c>
      <c r="D375" s="204" t="s">
        <v>128</v>
      </c>
      <c r="E375" s="205" t="s">
        <v>497</v>
      </c>
      <c r="F375" s="206" t="s">
        <v>498</v>
      </c>
      <c r="G375" s="207" t="s">
        <v>131</v>
      </c>
      <c r="H375" s="208">
        <v>234.28999999999999</v>
      </c>
      <c r="I375" s="209"/>
      <c r="J375" s="210">
        <f>ROUND(I375*H375,2)</f>
        <v>0</v>
      </c>
      <c r="K375" s="206" t="s">
        <v>212</v>
      </c>
      <c r="L375" s="43"/>
      <c r="M375" s="211" t="s">
        <v>19</v>
      </c>
      <c r="N375" s="212" t="s">
        <v>44</v>
      </c>
      <c r="O375" s="83"/>
      <c r="P375" s="213">
        <f>O375*H375</f>
        <v>0</v>
      </c>
      <c r="Q375" s="213">
        <v>0</v>
      </c>
      <c r="R375" s="213">
        <f>Q375*H375</f>
        <v>0</v>
      </c>
      <c r="S375" s="213">
        <v>0.0060000000000000001</v>
      </c>
      <c r="T375" s="214">
        <f>S375*H375</f>
        <v>1.40574</v>
      </c>
      <c r="AR375" s="215" t="s">
        <v>133</v>
      </c>
      <c r="AT375" s="215" t="s">
        <v>128</v>
      </c>
      <c r="AU375" s="215" t="s">
        <v>134</v>
      </c>
      <c r="AY375" s="17" t="s">
        <v>126</v>
      </c>
      <c r="BE375" s="216">
        <f>IF(N375="základní",J375,0)</f>
        <v>0</v>
      </c>
      <c r="BF375" s="216">
        <f>IF(N375="snížená",J375,0)</f>
        <v>0</v>
      </c>
      <c r="BG375" s="216">
        <f>IF(N375="zákl. přenesená",J375,0)</f>
        <v>0</v>
      </c>
      <c r="BH375" s="216">
        <f>IF(N375="sníž. přenesená",J375,0)</f>
        <v>0</v>
      </c>
      <c r="BI375" s="216">
        <f>IF(N375="nulová",J375,0)</f>
        <v>0</v>
      </c>
      <c r="BJ375" s="17" t="s">
        <v>134</v>
      </c>
      <c r="BK375" s="216">
        <f>ROUND(I375*H375,2)</f>
        <v>0</v>
      </c>
      <c r="BL375" s="17" t="s">
        <v>133</v>
      </c>
      <c r="BM375" s="215" t="s">
        <v>499</v>
      </c>
    </row>
    <row r="376" s="12" customFormat="1">
      <c r="B376" s="220"/>
      <c r="C376" s="221"/>
      <c r="D376" s="217" t="s">
        <v>144</v>
      </c>
      <c r="E376" s="222" t="s">
        <v>19</v>
      </c>
      <c r="F376" s="223" t="s">
        <v>500</v>
      </c>
      <c r="G376" s="221"/>
      <c r="H376" s="224">
        <v>234.28999999999999</v>
      </c>
      <c r="I376" s="225"/>
      <c r="J376" s="221"/>
      <c r="K376" s="221"/>
      <c r="L376" s="226"/>
      <c r="M376" s="227"/>
      <c r="N376" s="228"/>
      <c r="O376" s="228"/>
      <c r="P376" s="228"/>
      <c r="Q376" s="228"/>
      <c r="R376" s="228"/>
      <c r="S376" s="228"/>
      <c r="T376" s="229"/>
      <c r="AT376" s="230" t="s">
        <v>144</v>
      </c>
      <c r="AU376" s="230" t="s">
        <v>134</v>
      </c>
      <c r="AV376" s="12" t="s">
        <v>134</v>
      </c>
      <c r="AW376" s="12" t="s">
        <v>33</v>
      </c>
      <c r="AX376" s="12" t="s">
        <v>77</v>
      </c>
      <c r="AY376" s="230" t="s">
        <v>126</v>
      </c>
    </row>
    <row r="377" s="1" customFormat="1" ht="16.5" customHeight="1">
      <c r="B377" s="38"/>
      <c r="C377" s="204" t="s">
        <v>501</v>
      </c>
      <c r="D377" s="204" t="s">
        <v>128</v>
      </c>
      <c r="E377" s="205" t="s">
        <v>502</v>
      </c>
      <c r="F377" s="206" t="s">
        <v>503</v>
      </c>
      <c r="G377" s="207" t="s">
        <v>211</v>
      </c>
      <c r="H377" s="208">
        <v>15</v>
      </c>
      <c r="I377" s="209"/>
      <c r="J377" s="210">
        <f>ROUND(I377*H377,2)</f>
        <v>0</v>
      </c>
      <c r="K377" s="206" t="s">
        <v>141</v>
      </c>
      <c r="L377" s="43"/>
      <c r="M377" s="211" t="s">
        <v>19</v>
      </c>
      <c r="N377" s="212" t="s">
        <v>44</v>
      </c>
      <c r="O377" s="83"/>
      <c r="P377" s="213">
        <f>O377*H377</f>
        <v>0</v>
      </c>
      <c r="Q377" s="213">
        <v>0</v>
      </c>
      <c r="R377" s="213">
        <f>Q377*H377</f>
        <v>0</v>
      </c>
      <c r="S377" s="213">
        <v>0.00029999999999999997</v>
      </c>
      <c r="T377" s="214">
        <f>S377*H377</f>
        <v>0.0044999999999999997</v>
      </c>
      <c r="AR377" s="215" t="s">
        <v>133</v>
      </c>
      <c r="AT377" s="215" t="s">
        <v>128</v>
      </c>
      <c r="AU377" s="215" t="s">
        <v>134</v>
      </c>
      <c r="AY377" s="17" t="s">
        <v>126</v>
      </c>
      <c r="BE377" s="216">
        <f>IF(N377="základní",J377,0)</f>
        <v>0</v>
      </c>
      <c r="BF377" s="216">
        <f>IF(N377="snížená",J377,0)</f>
        <v>0</v>
      </c>
      <c r="BG377" s="216">
        <f>IF(N377="zákl. přenesená",J377,0)</f>
        <v>0</v>
      </c>
      <c r="BH377" s="216">
        <f>IF(N377="sníž. přenesená",J377,0)</f>
        <v>0</v>
      </c>
      <c r="BI377" s="216">
        <f>IF(N377="nulová",J377,0)</f>
        <v>0</v>
      </c>
      <c r="BJ377" s="17" t="s">
        <v>134</v>
      </c>
      <c r="BK377" s="216">
        <f>ROUND(I377*H377,2)</f>
        <v>0</v>
      </c>
      <c r="BL377" s="17" t="s">
        <v>133</v>
      </c>
      <c r="BM377" s="215" t="s">
        <v>504</v>
      </c>
    </row>
    <row r="378" s="1" customFormat="1" ht="36" customHeight="1">
      <c r="B378" s="38"/>
      <c r="C378" s="204" t="s">
        <v>505</v>
      </c>
      <c r="D378" s="204" t="s">
        <v>128</v>
      </c>
      <c r="E378" s="205" t="s">
        <v>506</v>
      </c>
      <c r="F378" s="206" t="s">
        <v>507</v>
      </c>
      <c r="G378" s="207" t="s">
        <v>131</v>
      </c>
      <c r="H378" s="208">
        <v>234.28999999999999</v>
      </c>
      <c r="I378" s="209"/>
      <c r="J378" s="210">
        <f>ROUND(I378*H378,2)</f>
        <v>0</v>
      </c>
      <c r="K378" s="206" t="s">
        <v>141</v>
      </c>
      <c r="L378" s="43"/>
      <c r="M378" s="211" t="s">
        <v>19</v>
      </c>
      <c r="N378" s="212" t="s">
        <v>44</v>
      </c>
      <c r="O378" s="83"/>
      <c r="P378" s="213">
        <f>O378*H378</f>
        <v>0</v>
      </c>
      <c r="Q378" s="213">
        <v>0</v>
      </c>
      <c r="R378" s="213">
        <f>Q378*H378</f>
        <v>0</v>
      </c>
      <c r="S378" s="213">
        <v>0.0241</v>
      </c>
      <c r="T378" s="214">
        <f>S378*H378</f>
        <v>5.6463890000000001</v>
      </c>
      <c r="AR378" s="215" t="s">
        <v>133</v>
      </c>
      <c r="AT378" s="215" t="s">
        <v>128</v>
      </c>
      <c r="AU378" s="215" t="s">
        <v>134</v>
      </c>
      <c r="AY378" s="17" t="s">
        <v>126</v>
      </c>
      <c r="BE378" s="216">
        <f>IF(N378="základní",J378,0)</f>
        <v>0</v>
      </c>
      <c r="BF378" s="216">
        <f>IF(N378="snížená",J378,0)</f>
        <v>0</v>
      </c>
      <c r="BG378" s="216">
        <f>IF(N378="zákl. přenesená",J378,0)</f>
        <v>0</v>
      </c>
      <c r="BH378" s="216">
        <f>IF(N378="sníž. přenesená",J378,0)</f>
        <v>0</v>
      </c>
      <c r="BI378" s="216">
        <f>IF(N378="nulová",J378,0)</f>
        <v>0</v>
      </c>
      <c r="BJ378" s="17" t="s">
        <v>134</v>
      </c>
      <c r="BK378" s="216">
        <f>ROUND(I378*H378,2)</f>
        <v>0</v>
      </c>
      <c r="BL378" s="17" t="s">
        <v>133</v>
      </c>
      <c r="BM378" s="215" t="s">
        <v>508</v>
      </c>
    </row>
    <row r="379" s="1" customFormat="1">
      <c r="B379" s="38"/>
      <c r="C379" s="39"/>
      <c r="D379" s="217" t="s">
        <v>136</v>
      </c>
      <c r="E379" s="39"/>
      <c r="F379" s="218" t="s">
        <v>509</v>
      </c>
      <c r="G379" s="39"/>
      <c r="H379" s="39"/>
      <c r="I379" s="129"/>
      <c r="J379" s="39"/>
      <c r="K379" s="39"/>
      <c r="L379" s="43"/>
      <c r="M379" s="219"/>
      <c r="N379" s="83"/>
      <c r="O379" s="83"/>
      <c r="P379" s="83"/>
      <c r="Q379" s="83"/>
      <c r="R379" s="83"/>
      <c r="S379" s="83"/>
      <c r="T379" s="84"/>
      <c r="AT379" s="17" t="s">
        <v>136</v>
      </c>
      <c r="AU379" s="17" t="s">
        <v>134</v>
      </c>
    </row>
    <row r="380" s="1" customFormat="1" ht="16.5" customHeight="1">
      <c r="B380" s="38"/>
      <c r="C380" s="204" t="s">
        <v>510</v>
      </c>
      <c r="D380" s="204" t="s">
        <v>128</v>
      </c>
      <c r="E380" s="205" t="s">
        <v>511</v>
      </c>
      <c r="F380" s="206" t="s">
        <v>512</v>
      </c>
      <c r="G380" s="207" t="s">
        <v>298</v>
      </c>
      <c r="H380" s="208">
        <v>102.09999999999999</v>
      </c>
      <c r="I380" s="209"/>
      <c r="J380" s="210">
        <f>ROUND(I380*H380,2)</f>
        <v>0</v>
      </c>
      <c r="K380" s="206" t="s">
        <v>141</v>
      </c>
      <c r="L380" s="43"/>
      <c r="M380" s="211" t="s">
        <v>19</v>
      </c>
      <c r="N380" s="212" t="s">
        <v>44</v>
      </c>
      <c r="O380" s="83"/>
      <c r="P380" s="213">
        <f>O380*H380</f>
        <v>0</v>
      </c>
      <c r="Q380" s="213">
        <v>0</v>
      </c>
      <c r="R380" s="213">
        <f>Q380*H380</f>
        <v>0</v>
      </c>
      <c r="S380" s="213">
        <v>0.0017700000000000001</v>
      </c>
      <c r="T380" s="214">
        <f>S380*H380</f>
        <v>0.18071699999999999</v>
      </c>
      <c r="AR380" s="215" t="s">
        <v>133</v>
      </c>
      <c r="AT380" s="215" t="s">
        <v>128</v>
      </c>
      <c r="AU380" s="215" t="s">
        <v>134</v>
      </c>
      <c r="AY380" s="17" t="s">
        <v>126</v>
      </c>
      <c r="BE380" s="216">
        <f>IF(N380="základní",J380,0)</f>
        <v>0</v>
      </c>
      <c r="BF380" s="216">
        <f>IF(N380="snížená",J380,0)</f>
        <v>0</v>
      </c>
      <c r="BG380" s="216">
        <f>IF(N380="zákl. přenesená",J380,0)</f>
        <v>0</v>
      </c>
      <c r="BH380" s="216">
        <f>IF(N380="sníž. přenesená",J380,0)</f>
        <v>0</v>
      </c>
      <c r="BI380" s="216">
        <f>IF(N380="nulová",J380,0)</f>
        <v>0</v>
      </c>
      <c r="BJ380" s="17" t="s">
        <v>134</v>
      </c>
      <c r="BK380" s="216">
        <f>ROUND(I380*H380,2)</f>
        <v>0</v>
      </c>
      <c r="BL380" s="17" t="s">
        <v>133</v>
      </c>
      <c r="BM380" s="215" t="s">
        <v>513</v>
      </c>
    </row>
    <row r="381" s="1" customFormat="1" ht="16.5" customHeight="1">
      <c r="B381" s="38"/>
      <c r="C381" s="204" t="s">
        <v>514</v>
      </c>
      <c r="D381" s="204" t="s">
        <v>128</v>
      </c>
      <c r="E381" s="205" t="s">
        <v>515</v>
      </c>
      <c r="F381" s="206" t="s">
        <v>516</v>
      </c>
      <c r="G381" s="207" t="s">
        <v>298</v>
      </c>
      <c r="H381" s="208">
        <v>102.09999999999999</v>
      </c>
      <c r="I381" s="209"/>
      <c r="J381" s="210">
        <f>ROUND(I381*H381,2)</f>
        <v>0</v>
      </c>
      <c r="K381" s="206" t="s">
        <v>132</v>
      </c>
      <c r="L381" s="43"/>
      <c r="M381" s="211" t="s">
        <v>19</v>
      </c>
      <c r="N381" s="212" t="s">
        <v>44</v>
      </c>
      <c r="O381" s="83"/>
      <c r="P381" s="213">
        <f>O381*H381</f>
        <v>0</v>
      </c>
      <c r="Q381" s="213">
        <v>0</v>
      </c>
      <c r="R381" s="213">
        <f>Q381*H381</f>
        <v>0</v>
      </c>
      <c r="S381" s="213">
        <v>0.00191</v>
      </c>
      <c r="T381" s="214">
        <f>S381*H381</f>
        <v>0.19501099999999999</v>
      </c>
      <c r="AR381" s="215" t="s">
        <v>133</v>
      </c>
      <c r="AT381" s="215" t="s">
        <v>128</v>
      </c>
      <c r="AU381" s="215" t="s">
        <v>134</v>
      </c>
      <c r="AY381" s="17" t="s">
        <v>126</v>
      </c>
      <c r="BE381" s="216">
        <f>IF(N381="základní",J381,0)</f>
        <v>0</v>
      </c>
      <c r="BF381" s="216">
        <f>IF(N381="snížená",J381,0)</f>
        <v>0</v>
      </c>
      <c r="BG381" s="216">
        <f>IF(N381="zákl. přenesená",J381,0)</f>
        <v>0</v>
      </c>
      <c r="BH381" s="216">
        <f>IF(N381="sníž. přenesená",J381,0)</f>
        <v>0</v>
      </c>
      <c r="BI381" s="216">
        <f>IF(N381="nulová",J381,0)</f>
        <v>0</v>
      </c>
      <c r="BJ381" s="17" t="s">
        <v>134</v>
      </c>
      <c r="BK381" s="216">
        <f>ROUND(I381*H381,2)</f>
        <v>0</v>
      </c>
      <c r="BL381" s="17" t="s">
        <v>133</v>
      </c>
      <c r="BM381" s="215" t="s">
        <v>517</v>
      </c>
    </row>
    <row r="382" s="1" customFormat="1" ht="16.5" customHeight="1">
      <c r="B382" s="38"/>
      <c r="C382" s="204" t="s">
        <v>518</v>
      </c>
      <c r="D382" s="204" t="s">
        <v>128</v>
      </c>
      <c r="E382" s="205" t="s">
        <v>519</v>
      </c>
      <c r="F382" s="206" t="s">
        <v>520</v>
      </c>
      <c r="G382" s="207" t="s">
        <v>298</v>
      </c>
      <c r="H382" s="208">
        <v>94.920000000000002</v>
      </c>
      <c r="I382" s="209"/>
      <c r="J382" s="210">
        <f>ROUND(I382*H382,2)</f>
        <v>0</v>
      </c>
      <c r="K382" s="206" t="s">
        <v>141</v>
      </c>
      <c r="L382" s="43"/>
      <c r="M382" s="211" t="s">
        <v>19</v>
      </c>
      <c r="N382" s="212" t="s">
        <v>44</v>
      </c>
      <c r="O382" s="83"/>
      <c r="P382" s="213">
        <f>O382*H382</f>
        <v>0</v>
      </c>
      <c r="Q382" s="213">
        <v>0</v>
      </c>
      <c r="R382" s="213">
        <f>Q382*H382</f>
        <v>0</v>
      </c>
      <c r="S382" s="213">
        <v>0.00167</v>
      </c>
      <c r="T382" s="214">
        <f>S382*H382</f>
        <v>0.1585164</v>
      </c>
      <c r="AR382" s="215" t="s">
        <v>133</v>
      </c>
      <c r="AT382" s="215" t="s">
        <v>128</v>
      </c>
      <c r="AU382" s="215" t="s">
        <v>134</v>
      </c>
      <c r="AY382" s="17" t="s">
        <v>126</v>
      </c>
      <c r="BE382" s="216">
        <f>IF(N382="základní",J382,0)</f>
        <v>0</v>
      </c>
      <c r="BF382" s="216">
        <f>IF(N382="snížená",J382,0)</f>
        <v>0</v>
      </c>
      <c r="BG382" s="216">
        <f>IF(N382="zákl. přenesená",J382,0)</f>
        <v>0</v>
      </c>
      <c r="BH382" s="216">
        <f>IF(N382="sníž. přenesená",J382,0)</f>
        <v>0</v>
      </c>
      <c r="BI382" s="216">
        <f>IF(N382="nulová",J382,0)</f>
        <v>0</v>
      </c>
      <c r="BJ382" s="17" t="s">
        <v>134</v>
      </c>
      <c r="BK382" s="216">
        <f>ROUND(I382*H382,2)</f>
        <v>0</v>
      </c>
      <c r="BL382" s="17" t="s">
        <v>133</v>
      </c>
      <c r="BM382" s="215" t="s">
        <v>521</v>
      </c>
    </row>
    <row r="383" s="1" customFormat="1" ht="16.5" customHeight="1">
      <c r="B383" s="38"/>
      <c r="C383" s="204" t="s">
        <v>522</v>
      </c>
      <c r="D383" s="204" t="s">
        <v>128</v>
      </c>
      <c r="E383" s="205" t="s">
        <v>523</v>
      </c>
      <c r="F383" s="206" t="s">
        <v>524</v>
      </c>
      <c r="G383" s="207" t="s">
        <v>298</v>
      </c>
      <c r="H383" s="208">
        <v>19.870000000000001</v>
      </c>
      <c r="I383" s="209"/>
      <c r="J383" s="210">
        <f>ROUND(I383*H383,2)</f>
        <v>0</v>
      </c>
      <c r="K383" s="206" t="s">
        <v>141</v>
      </c>
      <c r="L383" s="43"/>
      <c r="M383" s="211" t="s">
        <v>19</v>
      </c>
      <c r="N383" s="212" t="s">
        <v>44</v>
      </c>
      <c r="O383" s="83"/>
      <c r="P383" s="213">
        <f>O383*H383</f>
        <v>0</v>
      </c>
      <c r="Q383" s="213">
        <v>0</v>
      </c>
      <c r="R383" s="213">
        <f>Q383*H383</f>
        <v>0</v>
      </c>
      <c r="S383" s="213">
        <v>0.0025999999999999999</v>
      </c>
      <c r="T383" s="214">
        <f>S383*H383</f>
        <v>0.051662</v>
      </c>
      <c r="AR383" s="215" t="s">
        <v>133</v>
      </c>
      <c r="AT383" s="215" t="s">
        <v>128</v>
      </c>
      <c r="AU383" s="215" t="s">
        <v>134</v>
      </c>
      <c r="AY383" s="17" t="s">
        <v>126</v>
      </c>
      <c r="BE383" s="216">
        <f>IF(N383="základní",J383,0)</f>
        <v>0</v>
      </c>
      <c r="BF383" s="216">
        <f>IF(N383="snížená",J383,0)</f>
        <v>0</v>
      </c>
      <c r="BG383" s="216">
        <f>IF(N383="zákl. přenesená",J383,0)</f>
        <v>0</v>
      </c>
      <c r="BH383" s="216">
        <f>IF(N383="sníž. přenesená",J383,0)</f>
        <v>0</v>
      </c>
      <c r="BI383" s="216">
        <f>IF(N383="nulová",J383,0)</f>
        <v>0</v>
      </c>
      <c r="BJ383" s="17" t="s">
        <v>134</v>
      </c>
      <c r="BK383" s="216">
        <f>ROUND(I383*H383,2)</f>
        <v>0</v>
      </c>
      <c r="BL383" s="17" t="s">
        <v>133</v>
      </c>
      <c r="BM383" s="215" t="s">
        <v>525</v>
      </c>
    </row>
    <row r="384" s="12" customFormat="1">
      <c r="B384" s="220"/>
      <c r="C384" s="221"/>
      <c r="D384" s="217" t="s">
        <v>144</v>
      </c>
      <c r="E384" s="222" t="s">
        <v>19</v>
      </c>
      <c r="F384" s="223" t="s">
        <v>526</v>
      </c>
      <c r="G384" s="221"/>
      <c r="H384" s="224">
        <v>19.870000000000001</v>
      </c>
      <c r="I384" s="225"/>
      <c r="J384" s="221"/>
      <c r="K384" s="221"/>
      <c r="L384" s="226"/>
      <c r="M384" s="227"/>
      <c r="N384" s="228"/>
      <c r="O384" s="228"/>
      <c r="P384" s="228"/>
      <c r="Q384" s="228"/>
      <c r="R384" s="228"/>
      <c r="S384" s="228"/>
      <c r="T384" s="229"/>
      <c r="AT384" s="230" t="s">
        <v>144</v>
      </c>
      <c r="AU384" s="230" t="s">
        <v>134</v>
      </c>
      <c r="AV384" s="12" t="s">
        <v>134</v>
      </c>
      <c r="AW384" s="12" t="s">
        <v>33</v>
      </c>
      <c r="AX384" s="12" t="s">
        <v>77</v>
      </c>
      <c r="AY384" s="230" t="s">
        <v>126</v>
      </c>
    </row>
    <row r="385" s="1" customFormat="1" ht="16.5" customHeight="1">
      <c r="B385" s="38"/>
      <c r="C385" s="204" t="s">
        <v>527</v>
      </c>
      <c r="D385" s="204" t="s">
        <v>128</v>
      </c>
      <c r="E385" s="205" t="s">
        <v>528</v>
      </c>
      <c r="F385" s="206" t="s">
        <v>529</v>
      </c>
      <c r="G385" s="207" t="s">
        <v>298</v>
      </c>
      <c r="H385" s="208">
        <v>61.100000000000001</v>
      </c>
      <c r="I385" s="209"/>
      <c r="J385" s="210">
        <f>ROUND(I385*H385,2)</f>
        <v>0</v>
      </c>
      <c r="K385" s="206" t="s">
        <v>132</v>
      </c>
      <c r="L385" s="43"/>
      <c r="M385" s="211" t="s">
        <v>19</v>
      </c>
      <c r="N385" s="212" t="s">
        <v>44</v>
      </c>
      <c r="O385" s="83"/>
      <c r="P385" s="213">
        <f>O385*H385</f>
        <v>0</v>
      </c>
      <c r="Q385" s="213">
        <v>0</v>
      </c>
      <c r="R385" s="213">
        <f>Q385*H385</f>
        <v>0</v>
      </c>
      <c r="S385" s="213">
        <v>0.0039399999999999999</v>
      </c>
      <c r="T385" s="214">
        <f>S385*H385</f>
        <v>0.240734</v>
      </c>
      <c r="AR385" s="215" t="s">
        <v>133</v>
      </c>
      <c r="AT385" s="215" t="s">
        <v>128</v>
      </c>
      <c r="AU385" s="215" t="s">
        <v>134</v>
      </c>
      <c r="AY385" s="17" t="s">
        <v>126</v>
      </c>
      <c r="BE385" s="216">
        <f>IF(N385="základní",J385,0)</f>
        <v>0</v>
      </c>
      <c r="BF385" s="216">
        <f>IF(N385="snížená",J385,0)</f>
        <v>0</v>
      </c>
      <c r="BG385" s="216">
        <f>IF(N385="zákl. přenesená",J385,0)</f>
        <v>0</v>
      </c>
      <c r="BH385" s="216">
        <f>IF(N385="sníž. přenesená",J385,0)</f>
        <v>0</v>
      </c>
      <c r="BI385" s="216">
        <f>IF(N385="nulová",J385,0)</f>
        <v>0</v>
      </c>
      <c r="BJ385" s="17" t="s">
        <v>134</v>
      </c>
      <c r="BK385" s="216">
        <f>ROUND(I385*H385,2)</f>
        <v>0</v>
      </c>
      <c r="BL385" s="17" t="s">
        <v>133</v>
      </c>
      <c r="BM385" s="215" t="s">
        <v>530</v>
      </c>
    </row>
    <row r="386" s="12" customFormat="1">
      <c r="B386" s="220"/>
      <c r="C386" s="221"/>
      <c r="D386" s="217" t="s">
        <v>144</v>
      </c>
      <c r="E386" s="222" t="s">
        <v>19</v>
      </c>
      <c r="F386" s="223" t="s">
        <v>531</v>
      </c>
      <c r="G386" s="221"/>
      <c r="H386" s="224">
        <v>61.100000000000001</v>
      </c>
      <c r="I386" s="225"/>
      <c r="J386" s="221"/>
      <c r="K386" s="221"/>
      <c r="L386" s="226"/>
      <c r="M386" s="227"/>
      <c r="N386" s="228"/>
      <c r="O386" s="228"/>
      <c r="P386" s="228"/>
      <c r="Q386" s="228"/>
      <c r="R386" s="228"/>
      <c r="S386" s="228"/>
      <c r="T386" s="229"/>
      <c r="AT386" s="230" t="s">
        <v>144</v>
      </c>
      <c r="AU386" s="230" t="s">
        <v>134</v>
      </c>
      <c r="AV386" s="12" t="s">
        <v>134</v>
      </c>
      <c r="AW386" s="12" t="s">
        <v>33</v>
      </c>
      <c r="AX386" s="12" t="s">
        <v>77</v>
      </c>
      <c r="AY386" s="230" t="s">
        <v>126</v>
      </c>
    </row>
    <row r="387" s="1" customFormat="1" ht="16.5" customHeight="1">
      <c r="B387" s="38"/>
      <c r="C387" s="204" t="s">
        <v>532</v>
      </c>
      <c r="D387" s="204" t="s">
        <v>128</v>
      </c>
      <c r="E387" s="205" t="s">
        <v>533</v>
      </c>
      <c r="F387" s="206" t="s">
        <v>534</v>
      </c>
      <c r="G387" s="207" t="s">
        <v>211</v>
      </c>
      <c r="H387" s="208">
        <v>20</v>
      </c>
      <c r="I387" s="209"/>
      <c r="J387" s="210">
        <f>ROUND(I387*H387,2)</f>
        <v>0</v>
      </c>
      <c r="K387" s="206" t="s">
        <v>141</v>
      </c>
      <c r="L387" s="43"/>
      <c r="M387" s="211" t="s">
        <v>19</v>
      </c>
      <c r="N387" s="212" t="s">
        <v>44</v>
      </c>
      <c r="O387" s="83"/>
      <c r="P387" s="213">
        <f>O387*H387</f>
        <v>0</v>
      </c>
      <c r="Q387" s="213">
        <v>0</v>
      </c>
      <c r="R387" s="213">
        <f>Q387*H387</f>
        <v>0</v>
      </c>
      <c r="S387" s="213">
        <v>0.00040000000000000002</v>
      </c>
      <c r="T387" s="214">
        <f>S387*H387</f>
        <v>0.0080000000000000002</v>
      </c>
      <c r="AR387" s="215" t="s">
        <v>133</v>
      </c>
      <c r="AT387" s="215" t="s">
        <v>128</v>
      </c>
      <c r="AU387" s="215" t="s">
        <v>134</v>
      </c>
      <c r="AY387" s="17" t="s">
        <v>126</v>
      </c>
      <c r="BE387" s="216">
        <f>IF(N387="základní",J387,0)</f>
        <v>0</v>
      </c>
      <c r="BF387" s="216">
        <f>IF(N387="snížená",J387,0)</f>
        <v>0</v>
      </c>
      <c r="BG387" s="216">
        <f>IF(N387="zákl. přenesená",J387,0)</f>
        <v>0</v>
      </c>
      <c r="BH387" s="216">
        <f>IF(N387="sníž. přenesená",J387,0)</f>
        <v>0</v>
      </c>
      <c r="BI387" s="216">
        <f>IF(N387="nulová",J387,0)</f>
        <v>0</v>
      </c>
      <c r="BJ387" s="17" t="s">
        <v>134</v>
      </c>
      <c r="BK387" s="216">
        <f>ROUND(I387*H387,2)</f>
        <v>0</v>
      </c>
      <c r="BL387" s="17" t="s">
        <v>133</v>
      </c>
      <c r="BM387" s="215" t="s">
        <v>535</v>
      </c>
    </row>
    <row r="388" s="1" customFormat="1" ht="16.5" customHeight="1">
      <c r="B388" s="38"/>
      <c r="C388" s="204" t="s">
        <v>536</v>
      </c>
      <c r="D388" s="204" t="s">
        <v>128</v>
      </c>
      <c r="E388" s="205" t="s">
        <v>537</v>
      </c>
      <c r="F388" s="206" t="s">
        <v>538</v>
      </c>
      <c r="G388" s="207" t="s">
        <v>131</v>
      </c>
      <c r="H388" s="208">
        <v>48.689</v>
      </c>
      <c r="I388" s="209"/>
      <c r="J388" s="210">
        <f>ROUND(I388*H388,2)</f>
        <v>0</v>
      </c>
      <c r="K388" s="206" t="s">
        <v>141</v>
      </c>
      <c r="L388" s="43"/>
      <c r="M388" s="211" t="s">
        <v>19</v>
      </c>
      <c r="N388" s="212" t="s">
        <v>44</v>
      </c>
      <c r="O388" s="83"/>
      <c r="P388" s="213">
        <f>O388*H388</f>
        <v>0</v>
      </c>
      <c r="Q388" s="213">
        <v>0</v>
      </c>
      <c r="R388" s="213">
        <f>Q388*H388</f>
        <v>0</v>
      </c>
      <c r="S388" s="213">
        <v>0.089999999999999997</v>
      </c>
      <c r="T388" s="214">
        <f>S388*H388</f>
        <v>4.3820100000000002</v>
      </c>
      <c r="AR388" s="215" t="s">
        <v>133</v>
      </c>
      <c r="AT388" s="215" t="s">
        <v>128</v>
      </c>
      <c r="AU388" s="215" t="s">
        <v>134</v>
      </c>
      <c r="AY388" s="17" t="s">
        <v>126</v>
      </c>
      <c r="BE388" s="216">
        <f>IF(N388="základní",J388,0)</f>
        <v>0</v>
      </c>
      <c r="BF388" s="216">
        <f>IF(N388="snížená",J388,0)</f>
        <v>0</v>
      </c>
      <c r="BG388" s="216">
        <f>IF(N388="zákl. přenesená",J388,0)</f>
        <v>0</v>
      </c>
      <c r="BH388" s="216">
        <f>IF(N388="sníž. přenesená",J388,0)</f>
        <v>0</v>
      </c>
      <c r="BI388" s="216">
        <f>IF(N388="nulová",J388,0)</f>
        <v>0</v>
      </c>
      <c r="BJ388" s="17" t="s">
        <v>134</v>
      </c>
      <c r="BK388" s="216">
        <f>ROUND(I388*H388,2)</f>
        <v>0</v>
      </c>
      <c r="BL388" s="17" t="s">
        <v>133</v>
      </c>
      <c r="BM388" s="215" t="s">
        <v>539</v>
      </c>
    </row>
    <row r="389" s="1" customFormat="1" ht="24" customHeight="1">
      <c r="B389" s="38"/>
      <c r="C389" s="204" t="s">
        <v>540</v>
      </c>
      <c r="D389" s="204" t="s">
        <v>128</v>
      </c>
      <c r="E389" s="205" t="s">
        <v>541</v>
      </c>
      <c r="F389" s="206" t="s">
        <v>542</v>
      </c>
      <c r="G389" s="207" t="s">
        <v>131</v>
      </c>
      <c r="H389" s="208">
        <v>48.689</v>
      </c>
      <c r="I389" s="209"/>
      <c r="J389" s="210">
        <f>ROUND(I389*H389,2)</f>
        <v>0</v>
      </c>
      <c r="K389" s="206" t="s">
        <v>141</v>
      </c>
      <c r="L389" s="43"/>
      <c r="M389" s="211" t="s">
        <v>19</v>
      </c>
      <c r="N389" s="212" t="s">
        <v>44</v>
      </c>
      <c r="O389" s="83"/>
      <c r="P389" s="213">
        <f>O389*H389</f>
        <v>0</v>
      </c>
      <c r="Q389" s="213">
        <v>0</v>
      </c>
      <c r="R389" s="213">
        <f>Q389*H389</f>
        <v>0</v>
      </c>
      <c r="S389" s="213">
        <v>0.057000000000000002</v>
      </c>
      <c r="T389" s="214">
        <f>S389*H389</f>
        <v>2.7752730000000003</v>
      </c>
      <c r="AR389" s="215" t="s">
        <v>133</v>
      </c>
      <c r="AT389" s="215" t="s">
        <v>128</v>
      </c>
      <c r="AU389" s="215" t="s">
        <v>134</v>
      </c>
      <c r="AY389" s="17" t="s">
        <v>126</v>
      </c>
      <c r="BE389" s="216">
        <f>IF(N389="základní",J389,0)</f>
        <v>0</v>
      </c>
      <c r="BF389" s="216">
        <f>IF(N389="snížená",J389,0)</f>
        <v>0</v>
      </c>
      <c r="BG389" s="216">
        <f>IF(N389="zákl. přenesená",J389,0)</f>
        <v>0</v>
      </c>
      <c r="BH389" s="216">
        <f>IF(N389="sníž. přenesená",J389,0)</f>
        <v>0</v>
      </c>
      <c r="BI389" s="216">
        <f>IF(N389="nulová",J389,0)</f>
        <v>0</v>
      </c>
      <c r="BJ389" s="17" t="s">
        <v>134</v>
      </c>
      <c r="BK389" s="216">
        <f>ROUND(I389*H389,2)</f>
        <v>0</v>
      </c>
      <c r="BL389" s="17" t="s">
        <v>133</v>
      </c>
      <c r="BM389" s="215" t="s">
        <v>543</v>
      </c>
    </row>
    <row r="390" s="1" customFormat="1">
      <c r="B390" s="38"/>
      <c r="C390" s="39"/>
      <c r="D390" s="217" t="s">
        <v>136</v>
      </c>
      <c r="E390" s="39"/>
      <c r="F390" s="218" t="s">
        <v>544</v>
      </c>
      <c r="G390" s="39"/>
      <c r="H390" s="39"/>
      <c r="I390" s="129"/>
      <c r="J390" s="39"/>
      <c r="K390" s="39"/>
      <c r="L390" s="43"/>
      <c r="M390" s="219"/>
      <c r="N390" s="83"/>
      <c r="O390" s="83"/>
      <c r="P390" s="83"/>
      <c r="Q390" s="83"/>
      <c r="R390" s="83"/>
      <c r="S390" s="83"/>
      <c r="T390" s="84"/>
      <c r="AT390" s="17" t="s">
        <v>136</v>
      </c>
      <c r="AU390" s="17" t="s">
        <v>134</v>
      </c>
    </row>
    <row r="391" s="12" customFormat="1">
      <c r="B391" s="220"/>
      <c r="C391" s="221"/>
      <c r="D391" s="217" t="s">
        <v>144</v>
      </c>
      <c r="E391" s="222" t="s">
        <v>19</v>
      </c>
      <c r="F391" s="223" t="s">
        <v>229</v>
      </c>
      <c r="G391" s="221"/>
      <c r="H391" s="224">
        <v>16.728000000000002</v>
      </c>
      <c r="I391" s="225"/>
      <c r="J391" s="221"/>
      <c r="K391" s="221"/>
      <c r="L391" s="226"/>
      <c r="M391" s="227"/>
      <c r="N391" s="228"/>
      <c r="O391" s="228"/>
      <c r="P391" s="228"/>
      <c r="Q391" s="228"/>
      <c r="R391" s="228"/>
      <c r="S391" s="228"/>
      <c r="T391" s="229"/>
      <c r="AT391" s="230" t="s">
        <v>144</v>
      </c>
      <c r="AU391" s="230" t="s">
        <v>134</v>
      </c>
      <c r="AV391" s="12" t="s">
        <v>134</v>
      </c>
      <c r="AW391" s="12" t="s">
        <v>33</v>
      </c>
      <c r="AX391" s="12" t="s">
        <v>72</v>
      </c>
      <c r="AY391" s="230" t="s">
        <v>126</v>
      </c>
    </row>
    <row r="392" s="12" customFormat="1">
      <c r="B392" s="220"/>
      <c r="C392" s="221"/>
      <c r="D392" s="217" t="s">
        <v>144</v>
      </c>
      <c r="E392" s="222" t="s">
        <v>19</v>
      </c>
      <c r="F392" s="223" t="s">
        <v>230</v>
      </c>
      <c r="G392" s="221"/>
      <c r="H392" s="224">
        <v>31.960999999999999</v>
      </c>
      <c r="I392" s="225"/>
      <c r="J392" s="221"/>
      <c r="K392" s="221"/>
      <c r="L392" s="226"/>
      <c r="M392" s="227"/>
      <c r="N392" s="228"/>
      <c r="O392" s="228"/>
      <c r="P392" s="228"/>
      <c r="Q392" s="228"/>
      <c r="R392" s="228"/>
      <c r="S392" s="228"/>
      <c r="T392" s="229"/>
      <c r="AT392" s="230" t="s">
        <v>144</v>
      </c>
      <c r="AU392" s="230" t="s">
        <v>134</v>
      </c>
      <c r="AV392" s="12" t="s">
        <v>134</v>
      </c>
      <c r="AW392" s="12" t="s">
        <v>33</v>
      </c>
      <c r="AX392" s="12" t="s">
        <v>72</v>
      </c>
      <c r="AY392" s="230" t="s">
        <v>126</v>
      </c>
    </row>
    <row r="393" s="13" customFormat="1">
      <c r="B393" s="231"/>
      <c r="C393" s="232"/>
      <c r="D393" s="217" t="s">
        <v>144</v>
      </c>
      <c r="E393" s="233" t="s">
        <v>19</v>
      </c>
      <c r="F393" s="234" t="s">
        <v>231</v>
      </c>
      <c r="G393" s="232"/>
      <c r="H393" s="235">
        <v>48.689</v>
      </c>
      <c r="I393" s="236"/>
      <c r="J393" s="232"/>
      <c r="K393" s="232"/>
      <c r="L393" s="237"/>
      <c r="M393" s="238"/>
      <c r="N393" s="239"/>
      <c r="O393" s="239"/>
      <c r="P393" s="239"/>
      <c r="Q393" s="239"/>
      <c r="R393" s="239"/>
      <c r="S393" s="239"/>
      <c r="T393" s="240"/>
      <c r="AT393" s="241" t="s">
        <v>144</v>
      </c>
      <c r="AU393" s="241" t="s">
        <v>134</v>
      </c>
      <c r="AV393" s="13" t="s">
        <v>133</v>
      </c>
      <c r="AW393" s="13" t="s">
        <v>33</v>
      </c>
      <c r="AX393" s="13" t="s">
        <v>77</v>
      </c>
      <c r="AY393" s="241" t="s">
        <v>126</v>
      </c>
    </row>
    <row r="394" s="1" customFormat="1" ht="24" customHeight="1">
      <c r="B394" s="38"/>
      <c r="C394" s="204" t="s">
        <v>545</v>
      </c>
      <c r="D394" s="204" t="s">
        <v>128</v>
      </c>
      <c r="E394" s="205" t="s">
        <v>546</v>
      </c>
      <c r="F394" s="206" t="s">
        <v>547</v>
      </c>
      <c r="G394" s="207" t="s">
        <v>131</v>
      </c>
      <c r="H394" s="208">
        <v>35.990000000000002</v>
      </c>
      <c r="I394" s="209"/>
      <c r="J394" s="210">
        <f>ROUND(I394*H394,2)</f>
        <v>0</v>
      </c>
      <c r="K394" s="206" t="s">
        <v>141</v>
      </c>
      <c r="L394" s="43"/>
      <c r="M394" s="211" t="s">
        <v>19</v>
      </c>
      <c r="N394" s="212" t="s">
        <v>44</v>
      </c>
      <c r="O394" s="83"/>
      <c r="P394" s="213">
        <f>O394*H394</f>
        <v>0</v>
      </c>
      <c r="Q394" s="213">
        <v>0</v>
      </c>
      <c r="R394" s="213">
        <f>Q394*H394</f>
        <v>0</v>
      </c>
      <c r="S394" s="213">
        <v>0.19</v>
      </c>
      <c r="T394" s="214">
        <f>S394*H394</f>
        <v>6.8381000000000007</v>
      </c>
      <c r="AR394" s="215" t="s">
        <v>133</v>
      </c>
      <c r="AT394" s="215" t="s">
        <v>128</v>
      </c>
      <c r="AU394" s="215" t="s">
        <v>134</v>
      </c>
      <c r="AY394" s="17" t="s">
        <v>126</v>
      </c>
      <c r="BE394" s="216">
        <f>IF(N394="základní",J394,0)</f>
        <v>0</v>
      </c>
      <c r="BF394" s="216">
        <f>IF(N394="snížená",J394,0)</f>
        <v>0</v>
      </c>
      <c r="BG394" s="216">
        <f>IF(N394="zákl. přenesená",J394,0)</f>
        <v>0</v>
      </c>
      <c r="BH394" s="216">
        <f>IF(N394="sníž. přenesená",J394,0)</f>
        <v>0</v>
      </c>
      <c r="BI394" s="216">
        <f>IF(N394="nulová",J394,0)</f>
        <v>0</v>
      </c>
      <c r="BJ394" s="17" t="s">
        <v>134</v>
      </c>
      <c r="BK394" s="216">
        <f>ROUND(I394*H394,2)</f>
        <v>0</v>
      </c>
      <c r="BL394" s="17" t="s">
        <v>133</v>
      </c>
      <c r="BM394" s="215" t="s">
        <v>548</v>
      </c>
    </row>
    <row r="395" s="1" customFormat="1">
      <c r="B395" s="38"/>
      <c r="C395" s="39"/>
      <c r="D395" s="217" t="s">
        <v>136</v>
      </c>
      <c r="E395" s="39"/>
      <c r="F395" s="218" t="s">
        <v>544</v>
      </c>
      <c r="G395" s="39"/>
      <c r="H395" s="39"/>
      <c r="I395" s="129"/>
      <c r="J395" s="39"/>
      <c r="K395" s="39"/>
      <c r="L395" s="43"/>
      <c r="M395" s="219"/>
      <c r="N395" s="83"/>
      <c r="O395" s="83"/>
      <c r="P395" s="83"/>
      <c r="Q395" s="83"/>
      <c r="R395" s="83"/>
      <c r="S395" s="83"/>
      <c r="T395" s="84"/>
      <c r="AT395" s="17" t="s">
        <v>136</v>
      </c>
      <c r="AU395" s="17" t="s">
        <v>134</v>
      </c>
    </row>
    <row r="396" s="12" customFormat="1">
      <c r="B396" s="220"/>
      <c r="C396" s="221"/>
      <c r="D396" s="217" t="s">
        <v>144</v>
      </c>
      <c r="E396" s="222" t="s">
        <v>19</v>
      </c>
      <c r="F396" s="223" t="s">
        <v>219</v>
      </c>
      <c r="G396" s="221"/>
      <c r="H396" s="224">
        <v>5.0999999999999996</v>
      </c>
      <c r="I396" s="225"/>
      <c r="J396" s="221"/>
      <c r="K396" s="221"/>
      <c r="L396" s="226"/>
      <c r="M396" s="227"/>
      <c r="N396" s="228"/>
      <c r="O396" s="228"/>
      <c r="P396" s="228"/>
      <c r="Q396" s="228"/>
      <c r="R396" s="228"/>
      <c r="S396" s="228"/>
      <c r="T396" s="229"/>
      <c r="AT396" s="230" t="s">
        <v>144</v>
      </c>
      <c r="AU396" s="230" t="s">
        <v>134</v>
      </c>
      <c r="AV396" s="12" t="s">
        <v>134</v>
      </c>
      <c r="AW396" s="12" t="s">
        <v>33</v>
      </c>
      <c r="AX396" s="12" t="s">
        <v>72</v>
      </c>
      <c r="AY396" s="230" t="s">
        <v>126</v>
      </c>
    </row>
    <row r="397" s="12" customFormat="1">
      <c r="B397" s="220"/>
      <c r="C397" s="221"/>
      <c r="D397" s="217" t="s">
        <v>144</v>
      </c>
      <c r="E397" s="222" t="s">
        <v>19</v>
      </c>
      <c r="F397" s="223" t="s">
        <v>220</v>
      </c>
      <c r="G397" s="221"/>
      <c r="H397" s="224">
        <v>11.1</v>
      </c>
      <c r="I397" s="225"/>
      <c r="J397" s="221"/>
      <c r="K397" s="221"/>
      <c r="L397" s="226"/>
      <c r="M397" s="227"/>
      <c r="N397" s="228"/>
      <c r="O397" s="228"/>
      <c r="P397" s="228"/>
      <c r="Q397" s="228"/>
      <c r="R397" s="228"/>
      <c r="S397" s="228"/>
      <c r="T397" s="229"/>
      <c r="AT397" s="230" t="s">
        <v>144</v>
      </c>
      <c r="AU397" s="230" t="s">
        <v>134</v>
      </c>
      <c r="AV397" s="12" t="s">
        <v>134</v>
      </c>
      <c r="AW397" s="12" t="s">
        <v>33</v>
      </c>
      <c r="AX397" s="12" t="s">
        <v>72</v>
      </c>
      <c r="AY397" s="230" t="s">
        <v>126</v>
      </c>
    </row>
    <row r="398" s="12" customFormat="1">
      <c r="B398" s="220"/>
      <c r="C398" s="221"/>
      <c r="D398" s="217" t="s">
        <v>144</v>
      </c>
      <c r="E398" s="222" t="s">
        <v>19</v>
      </c>
      <c r="F398" s="223" t="s">
        <v>221</v>
      </c>
      <c r="G398" s="221"/>
      <c r="H398" s="224">
        <v>6.8300000000000001</v>
      </c>
      <c r="I398" s="225"/>
      <c r="J398" s="221"/>
      <c r="K398" s="221"/>
      <c r="L398" s="226"/>
      <c r="M398" s="227"/>
      <c r="N398" s="228"/>
      <c r="O398" s="228"/>
      <c r="P398" s="228"/>
      <c r="Q398" s="228"/>
      <c r="R398" s="228"/>
      <c r="S398" s="228"/>
      <c r="T398" s="229"/>
      <c r="AT398" s="230" t="s">
        <v>144</v>
      </c>
      <c r="AU398" s="230" t="s">
        <v>134</v>
      </c>
      <c r="AV398" s="12" t="s">
        <v>134</v>
      </c>
      <c r="AW398" s="12" t="s">
        <v>33</v>
      </c>
      <c r="AX398" s="12" t="s">
        <v>72</v>
      </c>
      <c r="AY398" s="230" t="s">
        <v>126</v>
      </c>
    </row>
    <row r="399" s="12" customFormat="1">
      <c r="B399" s="220"/>
      <c r="C399" s="221"/>
      <c r="D399" s="217" t="s">
        <v>144</v>
      </c>
      <c r="E399" s="222" t="s">
        <v>19</v>
      </c>
      <c r="F399" s="223" t="s">
        <v>222</v>
      </c>
      <c r="G399" s="221"/>
      <c r="H399" s="224">
        <v>12.960000000000001</v>
      </c>
      <c r="I399" s="225"/>
      <c r="J399" s="221"/>
      <c r="K399" s="221"/>
      <c r="L399" s="226"/>
      <c r="M399" s="227"/>
      <c r="N399" s="228"/>
      <c r="O399" s="228"/>
      <c r="P399" s="228"/>
      <c r="Q399" s="228"/>
      <c r="R399" s="228"/>
      <c r="S399" s="228"/>
      <c r="T399" s="229"/>
      <c r="AT399" s="230" t="s">
        <v>144</v>
      </c>
      <c r="AU399" s="230" t="s">
        <v>134</v>
      </c>
      <c r="AV399" s="12" t="s">
        <v>134</v>
      </c>
      <c r="AW399" s="12" t="s">
        <v>33</v>
      </c>
      <c r="AX399" s="12" t="s">
        <v>72</v>
      </c>
      <c r="AY399" s="230" t="s">
        <v>126</v>
      </c>
    </row>
    <row r="400" s="13" customFormat="1">
      <c r="B400" s="231"/>
      <c r="C400" s="232"/>
      <c r="D400" s="217" t="s">
        <v>144</v>
      </c>
      <c r="E400" s="233" t="s">
        <v>19</v>
      </c>
      <c r="F400" s="234" t="s">
        <v>149</v>
      </c>
      <c r="G400" s="232"/>
      <c r="H400" s="235">
        <v>35.990000000000002</v>
      </c>
      <c r="I400" s="236"/>
      <c r="J400" s="232"/>
      <c r="K400" s="232"/>
      <c r="L400" s="237"/>
      <c r="M400" s="238"/>
      <c r="N400" s="239"/>
      <c r="O400" s="239"/>
      <c r="P400" s="239"/>
      <c r="Q400" s="239"/>
      <c r="R400" s="239"/>
      <c r="S400" s="239"/>
      <c r="T400" s="240"/>
      <c r="AT400" s="241" t="s">
        <v>144</v>
      </c>
      <c r="AU400" s="241" t="s">
        <v>134</v>
      </c>
      <c r="AV400" s="13" t="s">
        <v>133</v>
      </c>
      <c r="AW400" s="13" t="s">
        <v>33</v>
      </c>
      <c r="AX400" s="13" t="s">
        <v>77</v>
      </c>
      <c r="AY400" s="241" t="s">
        <v>126</v>
      </c>
    </row>
    <row r="401" s="1" customFormat="1" ht="24" customHeight="1">
      <c r="B401" s="38"/>
      <c r="C401" s="204" t="s">
        <v>549</v>
      </c>
      <c r="D401" s="204" t="s">
        <v>128</v>
      </c>
      <c r="E401" s="205" t="s">
        <v>550</v>
      </c>
      <c r="F401" s="206" t="s">
        <v>551</v>
      </c>
      <c r="G401" s="207" t="s">
        <v>131</v>
      </c>
      <c r="H401" s="208">
        <v>15.499000000000001</v>
      </c>
      <c r="I401" s="209"/>
      <c r="J401" s="210">
        <f>ROUND(I401*H401,2)</f>
        <v>0</v>
      </c>
      <c r="K401" s="206" t="s">
        <v>141</v>
      </c>
      <c r="L401" s="43"/>
      <c r="M401" s="211" t="s">
        <v>19</v>
      </c>
      <c r="N401" s="212" t="s">
        <v>44</v>
      </c>
      <c r="O401" s="83"/>
      <c r="P401" s="213">
        <f>O401*H401</f>
        <v>0</v>
      </c>
      <c r="Q401" s="213">
        <v>0</v>
      </c>
      <c r="R401" s="213">
        <f>Q401*H401</f>
        <v>0</v>
      </c>
      <c r="S401" s="213">
        <v>0.062</v>
      </c>
      <c r="T401" s="214">
        <f>S401*H401</f>
        <v>0.96093800000000007</v>
      </c>
      <c r="AR401" s="215" t="s">
        <v>133</v>
      </c>
      <c r="AT401" s="215" t="s">
        <v>128</v>
      </c>
      <c r="AU401" s="215" t="s">
        <v>134</v>
      </c>
      <c r="AY401" s="17" t="s">
        <v>126</v>
      </c>
      <c r="BE401" s="216">
        <f>IF(N401="základní",J401,0)</f>
        <v>0</v>
      </c>
      <c r="BF401" s="216">
        <f>IF(N401="snížená",J401,0)</f>
        <v>0</v>
      </c>
      <c r="BG401" s="216">
        <f>IF(N401="zákl. přenesená",J401,0)</f>
        <v>0</v>
      </c>
      <c r="BH401" s="216">
        <f>IF(N401="sníž. přenesená",J401,0)</f>
        <v>0</v>
      </c>
      <c r="BI401" s="216">
        <f>IF(N401="nulová",J401,0)</f>
        <v>0</v>
      </c>
      <c r="BJ401" s="17" t="s">
        <v>134</v>
      </c>
      <c r="BK401" s="216">
        <f>ROUND(I401*H401,2)</f>
        <v>0</v>
      </c>
      <c r="BL401" s="17" t="s">
        <v>133</v>
      </c>
      <c r="BM401" s="215" t="s">
        <v>552</v>
      </c>
    </row>
    <row r="402" s="1" customFormat="1">
      <c r="B402" s="38"/>
      <c r="C402" s="39"/>
      <c r="D402" s="217" t="s">
        <v>136</v>
      </c>
      <c r="E402" s="39"/>
      <c r="F402" s="218" t="s">
        <v>553</v>
      </c>
      <c r="G402" s="39"/>
      <c r="H402" s="39"/>
      <c r="I402" s="129"/>
      <c r="J402" s="39"/>
      <c r="K402" s="39"/>
      <c r="L402" s="43"/>
      <c r="M402" s="219"/>
      <c r="N402" s="83"/>
      <c r="O402" s="83"/>
      <c r="P402" s="83"/>
      <c r="Q402" s="83"/>
      <c r="R402" s="83"/>
      <c r="S402" s="83"/>
      <c r="T402" s="84"/>
      <c r="AT402" s="17" t="s">
        <v>136</v>
      </c>
      <c r="AU402" s="17" t="s">
        <v>134</v>
      </c>
    </row>
    <row r="403" s="12" customFormat="1">
      <c r="B403" s="220"/>
      <c r="C403" s="221"/>
      <c r="D403" s="217" t="s">
        <v>144</v>
      </c>
      <c r="E403" s="222" t="s">
        <v>19</v>
      </c>
      <c r="F403" s="223" t="s">
        <v>554</v>
      </c>
      <c r="G403" s="221"/>
      <c r="H403" s="224">
        <v>12.499000000000001</v>
      </c>
      <c r="I403" s="225"/>
      <c r="J403" s="221"/>
      <c r="K403" s="221"/>
      <c r="L403" s="226"/>
      <c r="M403" s="227"/>
      <c r="N403" s="228"/>
      <c r="O403" s="228"/>
      <c r="P403" s="228"/>
      <c r="Q403" s="228"/>
      <c r="R403" s="228"/>
      <c r="S403" s="228"/>
      <c r="T403" s="229"/>
      <c r="AT403" s="230" t="s">
        <v>144</v>
      </c>
      <c r="AU403" s="230" t="s">
        <v>134</v>
      </c>
      <c r="AV403" s="12" t="s">
        <v>134</v>
      </c>
      <c r="AW403" s="12" t="s">
        <v>33</v>
      </c>
      <c r="AX403" s="12" t="s">
        <v>72</v>
      </c>
      <c r="AY403" s="230" t="s">
        <v>126</v>
      </c>
    </row>
    <row r="404" s="12" customFormat="1">
      <c r="B404" s="220"/>
      <c r="C404" s="221"/>
      <c r="D404" s="217" t="s">
        <v>144</v>
      </c>
      <c r="E404" s="222" t="s">
        <v>19</v>
      </c>
      <c r="F404" s="223" t="s">
        <v>555</v>
      </c>
      <c r="G404" s="221"/>
      <c r="H404" s="224">
        <v>3</v>
      </c>
      <c r="I404" s="225"/>
      <c r="J404" s="221"/>
      <c r="K404" s="221"/>
      <c r="L404" s="226"/>
      <c r="M404" s="227"/>
      <c r="N404" s="228"/>
      <c r="O404" s="228"/>
      <c r="P404" s="228"/>
      <c r="Q404" s="228"/>
      <c r="R404" s="228"/>
      <c r="S404" s="228"/>
      <c r="T404" s="229"/>
      <c r="AT404" s="230" t="s">
        <v>144</v>
      </c>
      <c r="AU404" s="230" t="s">
        <v>134</v>
      </c>
      <c r="AV404" s="12" t="s">
        <v>134</v>
      </c>
      <c r="AW404" s="12" t="s">
        <v>33</v>
      </c>
      <c r="AX404" s="12" t="s">
        <v>72</v>
      </c>
      <c r="AY404" s="230" t="s">
        <v>126</v>
      </c>
    </row>
    <row r="405" s="13" customFormat="1">
      <c r="B405" s="231"/>
      <c r="C405" s="232"/>
      <c r="D405" s="217" t="s">
        <v>144</v>
      </c>
      <c r="E405" s="233" t="s">
        <v>19</v>
      </c>
      <c r="F405" s="234" t="s">
        <v>231</v>
      </c>
      <c r="G405" s="232"/>
      <c r="H405" s="235">
        <v>15.499000000000001</v>
      </c>
      <c r="I405" s="236"/>
      <c r="J405" s="232"/>
      <c r="K405" s="232"/>
      <c r="L405" s="237"/>
      <c r="M405" s="238"/>
      <c r="N405" s="239"/>
      <c r="O405" s="239"/>
      <c r="P405" s="239"/>
      <c r="Q405" s="239"/>
      <c r="R405" s="239"/>
      <c r="S405" s="239"/>
      <c r="T405" s="240"/>
      <c r="AT405" s="241" t="s">
        <v>144</v>
      </c>
      <c r="AU405" s="241" t="s">
        <v>134</v>
      </c>
      <c r="AV405" s="13" t="s">
        <v>133</v>
      </c>
      <c r="AW405" s="13" t="s">
        <v>33</v>
      </c>
      <c r="AX405" s="13" t="s">
        <v>77</v>
      </c>
      <c r="AY405" s="241" t="s">
        <v>126</v>
      </c>
    </row>
    <row r="406" s="1" customFormat="1" ht="24" customHeight="1">
      <c r="B406" s="38"/>
      <c r="C406" s="204" t="s">
        <v>556</v>
      </c>
      <c r="D406" s="204" t="s">
        <v>128</v>
      </c>
      <c r="E406" s="205" t="s">
        <v>557</v>
      </c>
      <c r="F406" s="206" t="s">
        <v>558</v>
      </c>
      <c r="G406" s="207" t="s">
        <v>131</v>
      </c>
      <c r="H406" s="208">
        <v>5.8079999999999998</v>
      </c>
      <c r="I406" s="209"/>
      <c r="J406" s="210">
        <f>ROUND(I406*H406,2)</f>
        <v>0</v>
      </c>
      <c r="K406" s="206" t="s">
        <v>141</v>
      </c>
      <c r="L406" s="43"/>
      <c r="M406" s="211" t="s">
        <v>19</v>
      </c>
      <c r="N406" s="212" t="s">
        <v>44</v>
      </c>
      <c r="O406" s="83"/>
      <c r="P406" s="213">
        <f>O406*H406</f>
        <v>0</v>
      </c>
      <c r="Q406" s="213">
        <v>0</v>
      </c>
      <c r="R406" s="213">
        <f>Q406*H406</f>
        <v>0</v>
      </c>
      <c r="S406" s="213">
        <v>0.014999999999999999</v>
      </c>
      <c r="T406" s="214">
        <f>S406*H406</f>
        <v>0.087119999999999989</v>
      </c>
      <c r="AR406" s="215" t="s">
        <v>133</v>
      </c>
      <c r="AT406" s="215" t="s">
        <v>128</v>
      </c>
      <c r="AU406" s="215" t="s">
        <v>134</v>
      </c>
      <c r="AY406" s="17" t="s">
        <v>126</v>
      </c>
      <c r="BE406" s="216">
        <f>IF(N406="základní",J406,0)</f>
        <v>0</v>
      </c>
      <c r="BF406" s="216">
        <f>IF(N406="snížená",J406,0)</f>
        <v>0</v>
      </c>
      <c r="BG406" s="216">
        <f>IF(N406="zákl. přenesená",J406,0)</f>
        <v>0</v>
      </c>
      <c r="BH406" s="216">
        <f>IF(N406="sníž. přenesená",J406,0)</f>
        <v>0</v>
      </c>
      <c r="BI406" s="216">
        <f>IF(N406="nulová",J406,0)</f>
        <v>0</v>
      </c>
      <c r="BJ406" s="17" t="s">
        <v>134</v>
      </c>
      <c r="BK406" s="216">
        <f>ROUND(I406*H406,2)</f>
        <v>0</v>
      </c>
      <c r="BL406" s="17" t="s">
        <v>133</v>
      </c>
      <c r="BM406" s="215" t="s">
        <v>559</v>
      </c>
    </row>
    <row r="407" s="1" customFormat="1">
      <c r="B407" s="38"/>
      <c r="C407" s="39"/>
      <c r="D407" s="217" t="s">
        <v>136</v>
      </c>
      <c r="E407" s="39"/>
      <c r="F407" s="218" t="s">
        <v>553</v>
      </c>
      <c r="G407" s="39"/>
      <c r="H407" s="39"/>
      <c r="I407" s="129"/>
      <c r="J407" s="39"/>
      <c r="K407" s="39"/>
      <c r="L407" s="43"/>
      <c r="M407" s="219"/>
      <c r="N407" s="83"/>
      <c r="O407" s="83"/>
      <c r="P407" s="83"/>
      <c r="Q407" s="83"/>
      <c r="R407" s="83"/>
      <c r="S407" s="83"/>
      <c r="T407" s="84"/>
      <c r="AT407" s="17" t="s">
        <v>136</v>
      </c>
      <c r="AU407" s="17" t="s">
        <v>134</v>
      </c>
    </row>
    <row r="408" s="12" customFormat="1">
      <c r="B408" s="220"/>
      <c r="C408" s="221"/>
      <c r="D408" s="217" t="s">
        <v>144</v>
      </c>
      <c r="E408" s="222" t="s">
        <v>19</v>
      </c>
      <c r="F408" s="223" t="s">
        <v>560</v>
      </c>
      <c r="G408" s="221"/>
      <c r="H408" s="224">
        <v>5.8079999999999998</v>
      </c>
      <c r="I408" s="225"/>
      <c r="J408" s="221"/>
      <c r="K408" s="221"/>
      <c r="L408" s="226"/>
      <c r="M408" s="227"/>
      <c r="N408" s="228"/>
      <c r="O408" s="228"/>
      <c r="P408" s="228"/>
      <c r="Q408" s="228"/>
      <c r="R408" s="228"/>
      <c r="S408" s="228"/>
      <c r="T408" s="229"/>
      <c r="AT408" s="230" t="s">
        <v>144</v>
      </c>
      <c r="AU408" s="230" t="s">
        <v>134</v>
      </c>
      <c r="AV408" s="12" t="s">
        <v>134</v>
      </c>
      <c r="AW408" s="12" t="s">
        <v>33</v>
      </c>
      <c r="AX408" s="12" t="s">
        <v>77</v>
      </c>
      <c r="AY408" s="230" t="s">
        <v>126</v>
      </c>
    </row>
    <row r="409" s="1" customFormat="1" ht="24" customHeight="1">
      <c r="B409" s="38"/>
      <c r="C409" s="204" t="s">
        <v>561</v>
      </c>
      <c r="D409" s="204" t="s">
        <v>128</v>
      </c>
      <c r="E409" s="205" t="s">
        <v>562</v>
      </c>
      <c r="F409" s="206" t="s">
        <v>563</v>
      </c>
      <c r="G409" s="207" t="s">
        <v>131</v>
      </c>
      <c r="H409" s="208">
        <v>1004.73</v>
      </c>
      <c r="I409" s="209"/>
      <c r="J409" s="210">
        <f>ROUND(I409*H409,2)</f>
        <v>0</v>
      </c>
      <c r="K409" s="206" t="s">
        <v>141</v>
      </c>
      <c r="L409" s="43"/>
      <c r="M409" s="211" t="s">
        <v>19</v>
      </c>
      <c r="N409" s="212" t="s">
        <v>44</v>
      </c>
      <c r="O409" s="83"/>
      <c r="P409" s="213">
        <f>O409*H409</f>
        <v>0</v>
      </c>
      <c r="Q409" s="213">
        <v>0</v>
      </c>
      <c r="R409" s="213">
        <f>Q409*H409</f>
        <v>0</v>
      </c>
      <c r="S409" s="213">
        <v>0.016</v>
      </c>
      <c r="T409" s="214">
        <f>S409*H409</f>
        <v>16.075680000000002</v>
      </c>
      <c r="AR409" s="215" t="s">
        <v>133</v>
      </c>
      <c r="AT409" s="215" t="s">
        <v>128</v>
      </c>
      <c r="AU409" s="215" t="s">
        <v>134</v>
      </c>
      <c r="AY409" s="17" t="s">
        <v>126</v>
      </c>
      <c r="BE409" s="216">
        <f>IF(N409="základní",J409,0)</f>
        <v>0</v>
      </c>
      <c r="BF409" s="216">
        <f>IF(N409="snížená",J409,0)</f>
        <v>0</v>
      </c>
      <c r="BG409" s="216">
        <f>IF(N409="zákl. přenesená",J409,0)</f>
        <v>0</v>
      </c>
      <c r="BH409" s="216">
        <f>IF(N409="sníž. přenesená",J409,0)</f>
        <v>0</v>
      </c>
      <c r="BI409" s="216">
        <f>IF(N409="nulová",J409,0)</f>
        <v>0</v>
      </c>
      <c r="BJ409" s="17" t="s">
        <v>134</v>
      </c>
      <c r="BK409" s="216">
        <f>ROUND(I409*H409,2)</f>
        <v>0</v>
      </c>
      <c r="BL409" s="17" t="s">
        <v>133</v>
      </c>
      <c r="BM409" s="215" t="s">
        <v>564</v>
      </c>
    </row>
    <row r="410" s="11" customFormat="1" ht="22.8" customHeight="1">
      <c r="B410" s="188"/>
      <c r="C410" s="189"/>
      <c r="D410" s="190" t="s">
        <v>71</v>
      </c>
      <c r="E410" s="202" t="s">
        <v>565</v>
      </c>
      <c r="F410" s="202" t="s">
        <v>566</v>
      </c>
      <c r="G410" s="189"/>
      <c r="H410" s="189"/>
      <c r="I410" s="192"/>
      <c r="J410" s="203">
        <f>BK410</f>
        <v>0</v>
      </c>
      <c r="K410" s="189"/>
      <c r="L410" s="194"/>
      <c r="M410" s="195"/>
      <c r="N410" s="196"/>
      <c r="O410" s="196"/>
      <c r="P410" s="197">
        <f>SUM(P411:P424)</f>
        <v>0</v>
      </c>
      <c r="Q410" s="196"/>
      <c r="R410" s="197">
        <f>SUM(R411:R424)</f>
        <v>0</v>
      </c>
      <c r="S410" s="196"/>
      <c r="T410" s="198">
        <f>SUM(T411:T424)</f>
        <v>0</v>
      </c>
      <c r="AR410" s="199" t="s">
        <v>77</v>
      </c>
      <c r="AT410" s="200" t="s">
        <v>71</v>
      </c>
      <c r="AU410" s="200" t="s">
        <v>77</v>
      </c>
      <c r="AY410" s="199" t="s">
        <v>126</v>
      </c>
      <c r="BK410" s="201">
        <f>SUM(BK411:BK424)</f>
        <v>0</v>
      </c>
    </row>
    <row r="411" s="1" customFormat="1" ht="24" customHeight="1">
      <c r="B411" s="38"/>
      <c r="C411" s="204" t="s">
        <v>567</v>
      </c>
      <c r="D411" s="204" t="s">
        <v>128</v>
      </c>
      <c r="E411" s="205" t="s">
        <v>568</v>
      </c>
      <c r="F411" s="206" t="s">
        <v>569</v>
      </c>
      <c r="G411" s="207" t="s">
        <v>173</v>
      </c>
      <c r="H411" s="208">
        <v>39.161000000000001</v>
      </c>
      <c r="I411" s="209"/>
      <c r="J411" s="210">
        <f>ROUND(I411*H411,2)</f>
        <v>0</v>
      </c>
      <c r="K411" s="206" t="s">
        <v>141</v>
      </c>
      <c r="L411" s="43"/>
      <c r="M411" s="211" t="s">
        <v>19</v>
      </c>
      <c r="N411" s="212" t="s">
        <v>44</v>
      </c>
      <c r="O411" s="83"/>
      <c r="P411" s="213">
        <f>O411*H411</f>
        <v>0</v>
      </c>
      <c r="Q411" s="213">
        <v>0</v>
      </c>
      <c r="R411" s="213">
        <f>Q411*H411</f>
        <v>0</v>
      </c>
      <c r="S411" s="213">
        <v>0</v>
      </c>
      <c r="T411" s="214">
        <f>S411*H411</f>
        <v>0</v>
      </c>
      <c r="AR411" s="215" t="s">
        <v>133</v>
      </c>
      <c r="AT411" s="215" t="s">
        <v>128</v>
      </c>
      <c r="AU411" s="215" t="s">
        <v>134</v>
      </c>
      <c r="AY411" s="17" t="s">
        <v>126</v>
      </c>
      <c r="BE411" s="216">
        <f>IF(N411="základní",J411,0)</f>
        <v>0</v>
      </c>
      <c r="BF411" s="216">
        <f>IF(N411="snížená",J411,0)</f>
        <v>0</v>
      </c>
      <c r="BG411" s="216">
        <f>IF(N411="zákl. přenesená",J411,0)</f>
        <v>0</v>
      </c>
      <c r="BH411" s="216">
        <f>IF(N411="sníž. přenesená",J411,0)</f>
        <v>0</v>
      </c>
      <c r="BI411" s="216">
        <f>IF(N411="nulová",J411,0)</f>
        <v>0</v>
      </c>
      <c r="BJ411" s="17" t="s">
        <v>134</v>
      </c>
      <c r="BK411" s="216">
        <f>ROUND(I411*H411,2)</f>
        <v>0</v>
      </c>
      <c r="BL411" s="17" t="s">
        <v>133</v>
      </c>
      <c r="BM411" s="215" t="s">
        <v>570</v>
      </c>
    </row>
    <row r="412" s="1" customFormat="1">
      <c r="B412" s="38"/>
      <c r="C412" s="39"/>
      <c r="D412" s="217" t="s">
        <v>136</v>
      </c>
      <c r="E412" s="39"/>
      <c r="F412" s="218" t="s">
        <v>571</v>
      </c>
      <c r="G412" s="39"/>
      <c r="H412" s="39"/>
      <c r="I412" s="129"/>
      <c r="J412" s="39"/>
      <c r="K412" s="39"/>
      <c r="L412" s="43"/>
      <c r="M412" s="219"/>
      <c r="N412" s="83"/>
      <c r="O412" s="83"/>
      <c r="P412" s="83"/>
      <c r="Q412" s="83"/>
      <c r="R412" s="83"/>
      <c r="S412" s="83"/>
      <c r="T412" s="84"/>
      <c r="AT412" s="17" t="s">
        <v>136</v>
      </c>
      <c r="AU412" s="17" t="s">
        <v>134</v>
      </c>
    </row>
    <row r="413" s="1" customFormat="1" ht="16.5" customHeight="1">
      <c r="B413" s="38"/>
      <c r="C413" s="204" t="s">
        <v>572</v>
      </c>
      <c r="D413" s="204" t="s">
        <v>128</v>
      </c>
      <c r="E413" s="205" t="s">
        <v>573</v>
      </c>
      <c r="F413" s="206" t="s">
        <v>574</v>
      </c>
      <c r="G413" s="207" t="s">
        <v>173</v>
      </c>
      <c r="H413" s="208">
        <v>39.161000000000001</v>
      </c>
      <c r="I413" s="209"/>
      <c r="J413" s="210">
        <f>ROUND(I413*H413,2)</f>
        <v>0</v>
      </c>
      <c r="K413" s="206" t="s">
        <v>141</v>
      </c>
      <c r="L413" s="43"/>
      <c r="M413" s="211" t="s">
        <v>19</v>
      </c>
      <c r="N413" s="212" t="s">
        <v>44</v>
      </c>
      <c r="O413" s="83"/>
      <c r="P413" s="213">
        <f>O413*H413</f>
        <v>0</v>
      </c>
      <c r="Q413" s="213">
        <v>0</v>
      </c>
      <c r="R413" s="213">
        <f>Q413*H413</f>
        <v>0</v>
      </c>
      <c r="S413" s="213">
        <v>0</v>
      </c>
      <c r="T413" s="214">
        <f>S413*H413</f>
        <v>0</v>
      </c>
      <c r="AR413" s="215" t="s">
        <v>133</v>
      </c>
      <c r="AT413" s="215" t="s">
        <v>128</v>
      </c>
      <c r="AU413" s="215" t="s">
        <v>134</v>
      </c>
      <c r="AY413" s="17" t="s">
        <v>126</v>
      </c>
      <c r="BE413" s="216">
        <f>IF(N413="základní",J413,0)</f>
        <v>0</v>
      </c>
      <c r="BF413" s="216">
        <f>IF(N413="snížená",J413,0)</f>
        <v>0</v>
      </c>
      <c r="BG413" s="216">
        <f>IF(N413="zákl. přenesená",J413,0)</f>
        <v>0</v>
      </c>
      <c r="BH413" s="216">
        <f>IF(N413="sníž. přenesená",J413,0)</f>
        <v>0</v>
      </c>
      <c r="BI413" s="216">
        <f>IF(N413="nulová",J413,0)</f>
        <v>0</v>
      </c>
      <c r="BJ413" s="17" t="s">
        <v>134</v>
      </c>
      <c r="BK413" s="216">
        <f>ROUND(I413*H413,2)</f>
        <v>0</v>
      </c>
      <c r="BL413" s="17" t="s">
        <v>133</v>
      </c>
      <c r="BM413" s="215" t="s">
        <v>575</v>
      </c>
    </row>
    <row r="414" s="1" customFormat="1">
      <c r="B414" s="38"/>
      <c r="C414" s="39"/>
      <c r="D414" s="217" t="s">
        <v>136</v>
      </c>
      <c r="E414" s="39"/>
      <c r="F414" s="218" t="s">
        <v>576</v>
      </c>
      <c r="G414" s="39"/>
      <c r="H414" s="39"/>
      <c r="I414" s="129"/>
      <c r="J414" s="39"/>
      <c r="K414" s="39"/>
      <c r="L414" s="43"/>
      <c r="M414" s="219"/>
      <c r="N414" s="83"/>
      <c r="O414" s="83"/>
      <c r="P414" s="83"/>
      <c r="Q414" s="83"/>
      <c r="R414" s="83"/>
      <c r="S414" s="83"/>
      <c r="T414" s="84"/>
      <c r="AT414" s="17" t="s">
        <v>136</v>
      </c>
      <c r="AU414" s="17" t="s">
        <v>134</v>
      </c>
    </row>
    <row r="415" s="1" customFormat="1" ht="24" customHeight="1">
      <c r="B415" s="38"/>
      <c r="C415" s="204" t="s">
        <v>577</v>
      </c>
      <c r="D415" s="204" t="s">
        <v>128</v>
      </c>
      <c r="E415" s="205" t="s">
        <v>578</v>
      </c>
      <c r="F415" s="206" t="s">
        <v>579</v>
      </c>
      <c r="G415" s="207" t="s">
        <v>173</v>
      </c>
      <c r="H415" s="208">
        <v>548.25400000000002</v>
      </c>
      <c r="I415" s="209"/>
      <c r="J415" s="210">
        <f>ROUND(I415*H415,2)</f>
        <v>0</v>
      </c>
      <c r="K415" s="206" t="s">
        <v>141</v>
      </c>
      <c r="L415" s="43"/>
      <c r="M415" s="211" t="s">
        <v>19</v>
      </c>
      <c r="N415" s="212" t="s">
        <v>44</v>
      </c>
      <c r="O415" s="83"/>
      <c r="P415" s="213">
        <f>O415*H415</f>
        <v>0</v>
      </c>
      <c r="Q415" s="213">
        <v>0</v>
      </c>
      <c r="R415" s="213">
        <f>Q415*H415</f>
        <v>0</v>
      </c>
      <c r="S415" s="213">
        <v>0</v>
      </c>
      <c r="T415" s="214">
        <f>S415*H415</f>
        <v>0</v>
      </c>
      <c r="AR415" s="215" t="s">
        <v>133</v>
      </c>
      <c r="AT415" s="215" t="s">
        <v>128</v>
      </c>
      <c r="AU415" s="215" t="s">
        <v>134</v>
      </c>
      <c r="AY415" s="17" t="s">
        <v>126</v>
      </c>
      <c r="BE415" s="216">
        <f>IF(N415="základní",J415,0)</f>
        <v>0</v>
      </c>
      <c r="BF415" s="216">
        <f>IF(N415="snížená",J415,0)</f>
        <v>0</v>
      </c>
      <c r="BG415" s="216">
        <f>IF(N415="zákl. přenesená",J415,0)</f>
        <v>0</v>
      </c>
      <c r="BH415" s="216">
        <f>IF(N415="sníž. přenesená",J415,0)</f>
        <v>0</v>
      </c>
      <c r="BI415" s="216">
        <f>IF(N415="nulová",J415,0)</f>
        <v>0</v>
      </c>
      <c r="BJ415" s="17" t="s">
        <v>134</v>
      </c>
      <c r="BK415" s="216">
        <f>ROUND(I415*H415,2)</f>
        <v>0</v>
      </c>
      <c r="BL415" s="17" t="s">
        <v>133</v>
      </c>
      <c r="BM415" s="215" t="s">
        <v>580</v>
      </c>
    </row>
    <row r="416" s="1" customFormat="1">
      <c r="B416" s="38"/>
      <c r="C416" s="39"/>
      <c r="D416" s="217" t="s">
        <v>136</v>
      </c>
      <c r="E416" s="39"/>
      <c r="F416" s="218" t="s">
        <v>576</v>
      </c>
      <c r="G416" s="39"/>
      <c r="H416" s="39"/>
      <c r="I416" s="129"/>
      <c r="J416" s="39"/>
      <c r="K416" s="39"/>
      <c r="L416" s="43"/>
      <c r="M416" s="219"/>
      <c r="N416" s="83"/>
      <c r="O416" s="83"/>
      <c r="P416" s="83"/>
      <c r="Q416" s="83"/>
      <c r="R416" s="83"/>
      <c r="S416" s="83"/>
      <c r="T416" s="84"/>
      <c r="AT416" s="17" t="s">
        <v>136</v>
      </c>
      <c r="AU416" s="17" t="s">
        <v>134</v>
      </c>
    </row>
    <row r="417" s="12" customFormat="1">
      <c r="B417" s="220"/>
      <c r="C417" s="221"/>
      <c r="D417" s="217" t="s">
        <v>144</v>
      </c>
      <c r="E417" s="221"/>
      <c r="F417" s="223" t="s">
        <v>581</v>
      </c>
      <c r="G417" s="221"/>
      <c r="H417" s="224">
        <v>548.25400000000002</v>
      </c>
      <c r="I417" s="225"/>
      <c r="J417" s="221"/>
      <c r="K417" s="221"/>
      <c r="L417" s="226"/>
      <c r="M417" s="227"/>
      <c r="N417" s="228"/>
      <c r="O417" s="228"/>
      <c r="P417" s="228"/>
      <c r="Q417" s="228"/>
      <c r="R417" s="228"/>
      <c r="S417" s="228"/>
      <c r="T417" s="229"/>
      <c r="AT417" s="230" t="s">
        <v>144</v>
      </c>
      <c r="AU417" s="230" t="s">
        <v>134</v>
      </c>
      <c r="AV417" s="12" t="s">
        <v>134</v>
      </c>
      <c r="AW417" s="12" t="s">
        <v>4</v>
      </c>
      <c r="AX417" s="12" t="s">
        <v>77</v>
      </c>
      <c r="AY417" s="230" t="s">
        <v>126</v>
      </c>
    </row>
    <row r="418" s="1" customFormat="1" ht="16.5" customHeight="1">
      <c r="B418" s="38"/>
      <c r="C418" s="204" t="s">
        <v>582</v>
      </c>
      <c r="D418" s="204" t="s">
        <v>128</v>
      </c>
      <c r="E418" s="205" t="s">
        <v>583</v>
      </c>
      <c r="F418" s="206" t="s">
        <v>584</v>
      </c>
      <c r="G418" s="207" t="s">
        <v>173</v>
      </c>
      <c r="H418" s="208">
        <v>39.161000000000001</v>
      </c>
      <c r="I418" s="209"/>
      <c r="J418" s="210">
        <f>ROUND(I418*H418,2)</f>
        <v>0</v>
      </c>
      <c r="K418" s="206" t="s">
        <v>141</v>
      </c>
      <c r="L418" s="43"/>
      <c r="M418" s="211" t="s">
        <v>19</v>
      </c>
      <c r="N418" s="212" t="s">
        <v>44</v>
      </c>
      <c r="O418" s="83"/>
      <c r="P418" s="213">
        <f>O418*H418</f>
        <v>0</v>
      </c>
      <c r="Q418" s="213">
        <v>0</v>
      </c>
      <c r="R418" s="213">
        <f>Q418*H418</f>
        <v>0</v>
      </c>
      <c r="S418" s="213">
        <v>0</v>
      </c>
      <c r="T418" s="214">
        <f>S418*H418</f>
        <v>0</v>
      </c>
      <c r="AR418" s="215" t="s">
        <v>133</v>
      </c>
      <c r="AT418" s="215" t="s">
        <v>128</v>
      </c>
      <c r="AU418" s="215" t="s">
        <v>134</v>
      </c>
      <c r="AY418" s="17" t="s">
        <v>126</v>
      </c>
      <c r="BE418" s="216">
        <f>IF(N418="základní",J418,0)</f>
        <v>0</v>
      </c>
      <c r="BF418" s="216">
        <f>IF(N418="snížená",J418,0)</f>
        <v>0</v>
      </c>
      <c r="BG418" s="216">
        <f>IF(N418="zákl. přenesená",J418,0)</f>
        <v>0</v>
      </c>
      <c r="BH418" s="216">
        <f>IF(N418="sníž. přenesená",J418,0)</f>
        <v>0</v>
      </c>
      <c r="BI418" s="216">
        <f>IF(N418="nulová",J418,0)</f>
        <v>0</v>
      </c>
      <c r="BJ418" s="17" t="s">
        <v>134</v>
      </c>
      <c r="BK418" s="216">
        <f>ROUND(I418*H418,2)</f>
        <v>0</v>
      </c>
      <c r="BL418" s="17" t="s">
        <v>133</v>
      </c>
      <c r="BM418" s="215" t="s">
        <v>585</v>
      </c>
    </row>
    <row r="419" s="1" customFormat="1">
      <c r="B419" s="38"/>
      <c r="C419" s="39"/>
      <c r="D419" s="217" t="s">
        <v>136</v>
      </c>
      <c r="E419" s="39"/>
      <c r="F419" s="218" t="s">
        <v>586</v>
      </c>
      <c r="G419" s="39"/>
      <c r="H419" s="39"/>
      <c r="I419" s="129"/>
      <c r="J419" s="39"/>
      <c r="K419" s="39"/>
      <c r="L419" s="43"/>
      <c r="M419" s="219"/>
      <c r="N419" s="83"/>
      <c r="O419" s="83"/>
      <c r="P419" s="83"/>
      <c r="Q419" s="83"/>
      <c r="R419" s="83"/>
      <c r="S419" s="83"/>
      <c r="T419" s="84"/>
      <c r="AT419" s="17" t="s">
        <v>136</v>
      </c>
      <c r="AU419" s="17" t="s">
        <v>134</v>
      </c>
    </row>
    <row r="420" s="1" customFormat="1" ht="16.5" customHeight="1">
      <c r="B420" s="38"/>
      <c r="C420" s="242" t="s">
        <v>587</v>
      </c>
      <c r="D420" s="242" t="s">
        <v>170</v>
      </c>
      <c r="E420" s="243" t="s">
        <v>588</v>
      </c>
      <c r="F420" s="244" t="s">
        <v>589</v>
      </c>
      <c r="G420" s="245" t="s">
        <v>173</v>
      </c>
      <c r="H420" s="246">
        <v>11.220000000000001</v>
      </c>
      <c r="I420" s="247"/>
      <c r="J420" s="248">
        <f>ROUND(I420*H420,2)</f>
        <v>0</v>
      </c>
      <c r="K420" s="244" t="s">
        <v>141</v>
      </c>
      <c r="L420" s="249"/>
      <c r="M420" s="250" t="s">
        <v>19</v>
      </c>
      <c r="N420" s="251" t="s">
        <v>44</v>
      </c>
      <c r="O420" s="83"/>
      <c r="P420" s="213">
        <f>O420*H420</f>
        <v>0</v>
      </c>
      <c r="Q420" s="213">
        <v>0</v>
      </c>
      <c r="R420" s="213">
        <f>Q420*H420</f>
        <v>0</v>
      </c>
      <c r="S420" s="213">
        <v>0</v>
      </c>
      <c r="T420" s="214">
        <f>S420*H420</f>
        <v>0</v>
      </c>
      <c r="AR420" s="215" t="s">
        <v>174</v>
      </c>
      <c r="AT420" s="215" t="s">
        <v>170</v>
      </c>
      <c r="AU420" s="215" t="s">
        <v>134</v>
      </c>
      <c r="AY420" s="17" t="s">
        <v>126</v>
      </c>
      <c r="BE420" s="216">
        <f>IF(N420="základní",J420,0)</f>
        <v>0</v>
      </c>
      <c r="BF420" s="216">
        <f>IF(N420="snížená",J420,0)</f>
        <v>0</v>
      </c>
      <c r="BG420" s="216">
        <f>IF(N420="zákl. přenesená",J420,0)</f>
        <v>0</v>
      </c>
      <c r="BH420" s="216">
        <f>IF(N420="sníž. přenesená",J420,0)</f>
        <v>0</v>
      </c>
      <c r="BI420" s="216">
        <f>IF(N420="nulová",J420,0)</f>
        <v>0</v>
      </c>
      <c r="BJ420" s="17" t="s">
        <v>134</v>
      </c>
      <c r="BK420" s="216">
        <f>ROUND(I420*H420,2)</f>
        <v>0</v>
      </c>
      <c r="BL420" s="17" t="s">
        <v>133</v>
      </c>
      <c r="BM420" s="215" t="s">
        <v>590</v>
      </c>
    </row>
    <row r="421" s="1" customFormat="1" ht="16.5" customHeight="1">
      <c r="B421" s="38"/>
      <c r="C421" s="242" t="s">
        <v>591</v>
      </c>
      <c r="D421" s="242" t="s">
        <v>170</v>
      </c>
      <c r="E421" s="243" t="s">
        <v>592</v>
      </c>
      <c r="F421" s="244" t="s">
        <v>593</v>
      </c>
      <c r="G421" s="245" t="s">
        <v>173</v>
      </c>
      <c r="H421" s="246">
        <v>16.076000000000001</v>
      </c>
      <c r="I421" s="247"/>
      <c r="J421" s="248">
        <f>ROUND(I421*H421,2)</f>
        <v>0</v>
      </c>
      <c r="K421" s="244" t="s">
        <v>141</v>
      </c>
      <c r="L421" s="249"/>
      <c r="M421" s="250" t="s">
        <v>19</v>
      </c>
      <c r="N421" s="251" t="s">
        <v>44</v>
      </c>
      <c r="O421" s="83"/>
      <c r="P421" s="213">
        <f>O421*H421</f>
        <v>0</v>
      </c>
      <c r="Q421" s="213">
        <v>0</v>
      </c>
      <c r="R421" s="213">
        <f>Q421*H421</f>
        <v>0</v>
      </c>
      <c r="S421" s="213">
        <v>0</v>
      </c>
      <c r="T421" s="214">
        <f>S421*H421</f>
        <v>0</v>
      </c>
      <c r="AR421" s="215" t="s">
        <v>174</v>
      </c>
      <c r="AT421" s="215" t="s">
        <v>170</v>
      </c>
      <c r="AU421" s="215" t="s">
        <v>134</v>
      </c>
      <c r="AY421" s="17" t="s">
        <v>126</v>
      </c>
      <c r="BE421" s="216">
        <f>IF(N421="základní",J421,0)</f>
        <v>0</v>
      </c>
      <c r="BF421" s="216">
        <f>IF(N421="snížená",J421,0)</f>
        <v>0</v>
      </c>
      <c r="BG421" s="216">
        <f>IF(N421="zákl. přenesená",J421,0)</f>
        <v>0</v>
      </c>
      <c r="BH421" s="216">
        <f>IF(N421="sníž. přenesená",J421,0)</f>
        <v>0</v>
      </c>
      <c r="BI421" s="216">
        <f>IF(N421="nulová",J421,0)</f>
        <v>0</v>
      </c>
      <c r="BJ421" s="17" t="s">
        <v>134</v>
      </c>
      <c r="BK421" s="216">
        <f>ROUND(I421*H421,2)</f>
        <v>0</v>
      </c>
      <c r="BL421" s="17" t="s">
        <v>133</v>
      </c>
      <c r="BM421" s="215" t="s">
        <v>594</v>
      </c>
    </row>
    <row r="422" s="1" customFormat="1" ht="16.5" customHeight="1">
      <c r="B422" s="38"/>
      <c r="C422" s="242" t="s">
        <v>595</v>
      </c>
      <c r="D422" s="242" t="s">
        <v>170</v>
      </c>
      <c r="E422" s="243" t="s">
        <v>596</v>
      </c>
      <c r="F422" s="244" t="s">
        <v>597</v>
      </c>
      <c r="G422" s="245" t="s">
        <v>173</v>
      </c>
      <c r="H422" s="246">
        <v>2.7749999999999999</v>
      </c>
      <c r="I422" s="247"/>
      <c r="J422" s="248">
        <f>ROUND(I422*H422,2)</f>
        <v>0</v>
      </c>
      <c r="K422" s="244" t="s">
        <v>141</v>
      </c>
      <c r="L422" s="249"/>
      <c r="M422" s="250" t="s">
        <v>19</v>
      </c>
      <c r="N422" s="251" t="s">
        <v>44</v>
      </c>
      <c r="O422" s="83"/>
      <c r="P422" s="213">
        <f>O422*H422</f>
        <v>0</v>
      </c>
      <c r="Q422" s="213">
        <v>0</v>
      </c>
      <c r="R422" s="213">
        <f>Q422*H422</f>
        <v>0</v>
      </c>
      <c r="S422" s="213">
        <v>0</v>
      </c>
      <c r="T422" s="214">
        <f>S422*H422</f>
        <v>0</v>
      </c>
      <c r="AR422" s="215" t="s">
        <v>174</v>
      </c>
      <c r="AT422" s="215" t="s">
        <v>170</v>
      </c>
      <c r="AU422" s="215" t="s">
        <v>134</v>
      </c>
      <c r="AY422" s="17" t="s">
        <v>126</v>
      </c>
      <c r="BE422" s="216">
        <f>IF(N422="základní",J422,0)</f>
        <v>0</v>
      </c>
      <c r="BF422" s="216">
        <f>IF(N422="snížená",J422,0)</f>
        <v>0</v>
      </c>
      <c r="BG422" s="216">
        <f>IF(N422="zákl. přenesená",J422,0)</f>
        <v>0</v>
      </c>
      <c r="BH422" s="216">
        <f>IF(N422="sníž. přenesená",J422,0)</f>
        <v>0</v>
      </c>
      <c r="BI422" s="216">
        <f>IF(N422="nulová",J422,0)</f>
        <v>0</v>
      </c>
      <c r="BJ422" s="17" t="s">
        <v>134</v>
      </c>
      <c r="BK422" s="216">
        <f>ROUND(I422*H422,2)</f>
        <v>0</v>
      </c>
      <c r="BL422" s="17" t="s">
        <v>133</v>
      </c>
      <c r="BM422" s="215" t="s">
        <v>598</v>
      </c>
    </row>
    <row r="423" s="1" customFormat="1" ht="16.5" customHeight="1">
      <c r="B423" s="38"/>
      <c r="C423" s="242" t="s">
        <v>599</v>
      </c>
      <c r="D423" s="242" t="s">
        <v>170</v>
      </c>
      <c r="E423" s="243" t="s">
        <v>600</v>
      </c>
      <c r="F423" s="244" t="s">
        <v>601</v>
      </c>
      <c r="G423" s="245" t="s">
        <v>173</v>
      </c>
      <c r="H423" s="246">
        <v>7.0519999999999996</v>
      </c>
      <c r="I423" s="247"/>
      <c r="J423" s="248">
        <f>ROUND(I423*H423,2)</f>
        <v>0</v>
      </c>
      <c r="K423" s="244" t="s">
        <v>141</v>
      </c>
      <c r="L423" s="249"/>
      <c r="M423" s="250" t="s">
        <v>19</v>
      </c>
      <c r="N423" s="251" t="s">
        <v>44</v>
      </c>
      <c r="O423" s="83"/>
      <c r="P423" s="213">
        <f>O423*H423</f>
        <v>0</v>
      </c>
      <c r="Q423" s="213">
        <v>0</v>
      </c>
      <c r="R423" s="213">
        <f>Q423*H423</f>
        <v>0</v>
      </c>
      <c r="S423" s="213">
        <v>0</v>
      </c>
      <c r="T423" s="214">
        <f>S423*H423</f>
        <v>0</v>
      </c>
      <c r="AR423" s="215" t="s">
        <v>174</v>
      </c>
      <c r="AT423" s="215" t="s">
        <v>170</v>
      </c>
      <c r="AU423" s="215" t="s">
        <v>134</v>
      </c>
      <c r="AY423" s="17" t="s">
        <v>126</v>
      </c>
      <c r="BE423" s="216">
        <f>IF(N423="základní",J423,0)</f>
        <v>0</v>
      </c>
      <c r="BF423" s="216">
        <f>IF(N423="snížená",J423,0)</f>
        <v>0</v>
      </c>
      <c r="BG423" s="216">
        <f>IF(N423="zákl. přenesená",J423,0)</f>
        <v>0</v>
      </c>
      <c r="BH423" s="216">
        <f>IF(N423="sníž. přenesená",J423,0)</f>
        <v>0</v>
      </c>
      <c r="BI423" s="216">
        <f>IF(N423="nulová",J423,0)</f>
        <v>0</v>
      </c>
      <c r="BJ423" s="17" t="s">
        <v>134</v>
      </c>
      <c r="BK423" s="216">
        <f>ROUND(I423*H423,2)</f>
        <v>0</v>
      </c>
      <c r="BL423" s="17" t="s">
        <v>133</v>
      </c>
      <c r="BM423" s="215" t="s">
        <v>602</v>
      </c>
    </row>
    <row r="424" s="1" customFormat="1" ht="16.5" customHeight="1">
      <c r="B424" s="38"/>
      <c r="C424" s="242" t="s">
        <v>603</v>
      </c>
      <c r="D424" s="242" t="s">
        <v>170</v>
      </c>
      <c r="E424" s="243" t="s">
        <v>604</v>
      </c>
      <c r="F424" s="244" t="s">
        <v>605</v>
      </c>
      <c r="G424" s="245" t="s">
        <v>173</v>
      </c>
      <c r="H424" s="246">
        <v>2.0379999999999998</v>
      </c>
      <c r="I424" s="247"/>
      <c r="J424" s="248">
        <f>ROUND(I424*H424,2)</f>
        <v>0</v>
      </c>
      <c r="K424" s="244" t="s">
        <v>141</v>
      </c>
      <c r="L424" s="249"/>
      <c r="M424" s="250" t="s">
        <v>19</v>
      </c>
      <c r="N424" s="251" t="s">
        <v>44</v>
      </c>
      <c r="O424" s="83"/>
      <c r="P424" s="213">
        <f>O424*H424</f>
        <v>0</v>
      </c>
      <c r="Q424" s="213">
        <v>0</v>
      </c>
      <c r="R424" s="213">
        <f>Q424*H424</f>
        <v>0</v>
      </c>
      <c r="S424" s="213">
        <v>0</v>
      </c>
      <c r="T424" s="214">
        <f>S424*H424</f>
        <v>0</v>
      </c>
      <c r="AR424" s="215" t="s">
        <v>174</v>
      </c>
      <c r="AT424" s="215" t="s">
        <v>170</v>
      </c>
      <c r="AU424" s="215" t="s">
        <v>134</v>
      </c>
      <c r="AY424" s="17" t="s">
        <v>126</v>
      </c>
      <c r="BE424" s="216">
        <f>IF(N424="základní",J424,0)</f>
        <v>0</v>
      </c>
      <c r="BF424" s="216">
        <f>IF(N424="snížená",J424,0)</f>
        <v>0</v>
      </c>
      <c r="BG424" s="216">
        <f>IF(N424="zákl. přenesená",J424,0)</f>
        <v>0</v>
      </c>
      <c r="BH424" s="216">
        <f>IF(N424="sníž. přenesená",J424,0)</f>
        <v>0</v>
      </c>
      <c r="BI424" s="216">
        <f>IF(N424="nulová",J424,0)</f>
        <v>0</v>
      </c>
      <c r="BJ424" s="17" t="s">
        <v>134</v>
      </c>
      <c r="BK424" s="216">
        <f>ROUND(I424*H424,2)</f>
        <v>0</v>
      </c>
      <c r="BL424" s="17" t="s">
        <v>133</v>
      </c>
      <c r="BM424" s="215" t="s">
        <v>606</v>
      </c>
    </row>
    <row r="425" s="11" customFormat="1" ht="22.8" customHeight="1">
      <c r="B425" s="188"/>
      <c r="C425" s="189"/>
      <c r="D425" s="190" t="s">
        <v>71</v>
      </c>
      <c r="E425" s="202" t="s">
        <v>607</v>
      </c>
      <c r="F425" s="202" t="s">
        <v>608</v>
      </c>
      <c r="G425" s="189"/>
      <c r="H425" s="189"/>
      <c r="I425" s="192"/>
      <c r="J425" s="203">
        <f>BK425</f>
        <v>0</v>
      </c>
      <c r="K425" s="189"/>
      <c r="L425" s="194"/>
      <c r="M425" s="195"/>
      <c r="N425" s="196"/>
      <c r="O425" s="196"/>
      <c r="P425" s="197">
        <f>SUM(P426:P427)</f>
        <v>0</v>
      </c>
      <c r="Q425" s="196"/>
      <c r="R425" s="197">
        <f>SUM(R426:R427)</f>
        <v>0</v>
      </c>
      <c r="S425" s="196"/>
      <c r="T425" s="198">
        <f>SUM(T426:T427)</f>
        <v>0</v>
      </c>
      <c r="AR425" s="199" t="s">
        <v>77</v>
      </c>
      <c r="AT425" s="200" t="s">
        <v>71</v>
      </c>
      <c r="AU425" s="200" t="s">
        <v>77</v>
      </c>
      <c r="AY425" s="199" t="s">
        <v>126</v>
      </c>
      <c r="BK425" s="201">
        <f>SUM(BK426:BK427)</f>
        <v>0</v>
      </c>
    </row>
    <row r="426" s="1" customFormat="1" ht="24" customHeight="1">
      <c r="B426" s="38"/>
      <c r="C426" s="204" t="s">
        <v>609</v>
      </c>
      <c r="D426" s="204" t="s">
        <v>128</v>
      </c>
      <c r="E426" s="205" t="s">
        <v>610</v>
      </c>
      <c r="F426" s="206" t="s">
        <v>611</v>
      </c>
      <c r="G426" s="207" t="s">
        <v>173</v>
      </c>
      <c r="H426" s="208">
        <v>54.656999999999996</v>
      </c>
      <c r="I426" s="209"/>
      <c r="J426" s="210">
        <f>ROUND(I426*H426,2)</f>
        <v>0</v>
      </c>
      <c r="K426" s="206" t="s">
        <v>141</v>
      </c>
      <c r="L426" s="43"/>
      <c r="M426" s="211" t="s">
        <v>19</v>
      </c>
      <c r="N426" s="212" t="s">
        <v>44</v>
      </c>
      <c r="O426" s="83"/>
      <c r="P426" s="213">
        <f>O426*H426</f>
        <v>0</v>
      </c>
      <c r="Q426" s="213">
        <v>0</v>
      </c>
      <c r="R426" s="213">
        <f>Q426*H426</f>
        <v>0</v>
      </c>
      <c r="S426" s="213">
        <v>0</v>
      </c>
      <c r="T426" s="214">
        <f>S426*H426</f>
        <v>0</v>
      </c>
      <c r="AR426" s="215" t="s">
        <v>133</v>
      </c>
      <c r="AT426" s="215" t="s">
        <v>128</v>
      </c>
      <c r="AU426" s="215" t="s">
        <v>134</v>
      </c>
      <c r="AY426" s="17" t="s">
        <v>126</v>
      </c>
      <c r="BE426" s="216">
        <f>IF(N426="základní",J426,0)</f>
        <v>0</v>
      </c>
      <c r="BF426" s="216">
        <f>IF(N426="snížená",J426,0)</f>
        <v>0</v>
      </c>
      <c r="BG426" s="216">
        <f>IF(N426="zákl. přenesená",J426,0)</f>
        <v>0</v>
      </c>
      <c r="BH426" s="216">
        <f>IF(N426="sníž. přenesená",J426,0)</f>
        <v>0</v>
      </c>
      <c r="BI426" s="216">
        <f>IF(N426="nulová",J426,0)</f>
        <v>0</v>
      </c>
      <c r="BJ426" s="17" t="s">
        <v>134</v>
      </c>
      <c r="BK426" s="216">
        <f>ROUND(I426*H426,2)</f>
        <v>0</v>
      </c>
      <c r="BL426" s="17" t="s">
        <v>133</v>
      </c>
      <c r="BM426" s="215" t="s">
        <v>612</v>
      </c>
    </row>
    <row r="427" s="1" customFormat="1">
      <c r="B427" s="38"/>
      <c r="C427" s="39"/>
      <c r="D427" s="217" t="s">
        <v>136</v>
      </c>
      <c r="E427" s="39"/>
      <c r="F427" s="218" t="s">
        <v>613</v>
      </c>
      <c r="G427" s="39"/>
      <c r="H427" s="39"/>
      <c r="I427" s="129"/>
      <c r="J427" s="39"/>
      <c r="K427" s="39"/>
      <c r="L427" s="43"/>
      <c r="M427" s="219"/>
      <c r="N427" s="83"/>
      <c r="O427" s="83"/>
      <c r="P427" s="83"/>
      <c r="Q427" s="83"/>
      <c r="R427" s="83"/>
      <c r="S427" s="83"/>
      <c r="T427" s="84"/>
      <c r="AT427" s="17" t="s">
        <v>136</v>
      </c>
      <c r="AU427" s="17" t="s">
        <v>134</v>
      </c>
    </row>
    <row r="428" s="11" customFormat="1" ht="25.92" customHeight="1">
      <c r="B428" s="188"/>
      <c r="C428" s="189"/>
      <c r="D428" s="190" t="s">
        <v>71</v>
      </c>
      <c r="E428" s="191" t="s">
        <v>614</v>
      </c>
      <c r="F428" s="191" t="s">
        <v>615</v>
      </c>
      <c r="G428" s="189"/>
      <c r="H428" s="189"/>
      <c r="I428" s="192"/>
      <c r="J428" s="193">
        <f>BK428</f>
        <v>0</v>
      </c>
      <c r="K428" s="189"/>
      <c r="L428" s="194"/>
      <c r="M428" s="195"/>
      <c r="N428" s="196"/>
      <c r="O428" s="196"/>
      <c r="P428" s="197">
        <f>P429+P451+P468+P496+P500+P506+P523+P558+P577+P596+P637</f>
        <v>0</v>
      </c>
      <c r="Q428" s="196"/>
      <c r="R428" s="197">
        <f>R429+R451+R468+R496+R500+R506+R523+R558+R577+R596+R637</f>
        <v>88.809201449999989</v>
      </c>
      <c r="S428" s="196"/>
      <c r="T428" s="198">
        <f>T429+T451+T468+T496+T500+T506+T523+T558+T577+T596+T637</f>
        <v>0</v>
      </c>
      <c r="AR428" s="199" t="s">
        <v>134</v>
      </c>
      <c r="AT428" s="200" t="s">
        <v>71</v>
      </c>
      <c r="AU428" s="200" t="s">
        <v>72</v>
      </c>
      <c r="AY428" s="199" t="s">
        <v>126</v>
      </c>
      <c r="BK428" s="201">
        <f>BK429+BK451+BK468+BK496+BK500+BK506+BK523+BK558+BK577+BK596+BK637</f>
        <v>0</v>
      </c>
    </row>
    <row r="429" s="11" customFormat="1" ht="22.8" customHeight="1">
      <c r="B429" s="188"/>
      <c r="C429" s="189"/>
      <c r="D429" s="190" t="s">
        <v>71</v>
      </c>
      <c r="E429" s="202" t="s">
        <v>616</v>
      </c>
      <c r="F429" s="202" t="s">
        <v>617</v>
      </c>
      <c r="G429" s="189"/>
      <c r="H429" s="189"/>
      <c r="I429" s="192"/>
      <c r="J429" s="203">
        <f>BK429</f>
        <v>0</v>
      </c>
      <c r="K429" s="189"/>
      <c r="L429" s="194"/>
      <c r="M429" s="195"/>
      <c r="N429" s="196"/>
      <c r="O429" s="196"/>
      <c r="P429" s="197">
        <f>SUM(P430:P450)</f>
        <v>0</v>
      </c>
      <c r="Q429" s="196"/>
      <c r="R429" s="197">
        <f>SUM(R430:R450)</f>
        <v>0.42835297999999999</v>
      </c>
      <c r="S429" s="196"/>
      <c r="T429" s="198">
        <f>SUM(T430:T450)</f>
        <v>0</v>
      </c>
      <c r="AR429" s="199" t="s">
        <v>134</v>
      </c>
      <c r="AT429" s="200" t="s">
        <v>71</v>
      </c>
      <c r="AU429" s="200" t="s">
        <v>77</v>
      </c>
      <c r="AY429" s="199" t="s">
        <v>126</v>
      </c>
      <c r="BK429" s="201">
        <f>SUM(BK430:BK450)</f>
        <v>0</v>
      </c>
    </row>
    <row r="430" s="1" customFormat="1" ht="16.5" customHeight="1">
      <c r="B430" s="38"/>
      <c r="C430" s="204" t="s">
        <v>618</v>
      </c>
      <c r="D430" s="204" t="s">
        <v>128</v>
      </c>
      <c r="E430" s="205" t="s">
        <v>619</v>
      </c>
      <c r="F430" s="206" t="s">
        <v>620</v>
      </c>
      <c r="G430" s="207" t="s">
        <v>131</v>
      </c>
      <c r="H430" s="208">
        <v>50.386000000000003</v>
      </c>
      <c r="I430" s="209"/>
      <c r="J430" s="210">
        <f>ROUND(I430*H430,2)</f>
        <v>0</v>
      </c>
      <c r="K430" s="206" t="s">
        <v>212</v>
      </c>
      <c r="L430" s="43"/>
      <c r="M430" s="211" t="s">
        <v>19</v>
      </c>
      <c r="N430" s="212" t="s">
        <v>44</v>
      </c>
      <c r="O430" s="83"/>
      <c r="P430" s="213">
        <f>O430*H430</f>
        <v>0</v>
      </c>
      <c r="Q430" s="213">
        <v>0.00025999999999999998</v>
      </c>
      <c r="R430" s="213">
        <f>Q430*H430</f>
        <v>0.01310036</v>
      </c>
      <c r="S430" s="213">
        <v>0</v>
      </c>
      <c r="T430" s="214">
        <f>S430*H430</f>
        <v>0</v>
      </c>
      <c r="AR430" s="215" t="s">
        <v>224</v>
      </c>
      <c r="AT430" s="215" t="s">
        <v>128</v>
      </c>
      <c r="AU430" s="215" t="s">
        <v>134</v>
      </c>
      <c r="AY430" s="17" t="s">
        <v>126</v>
      </c>
      <c r="BE430" s="216">
        <f>IF(N430="základní",J430,0)</f>
        <v>0</v>
      </c>
      <c r="BF430" s="216">
        <f>IF(N430="snížená",J430,0)</f>
        <v>0</v>
      </c>
      <c r="BG430" s="216">
        <f>IF(N430="zákl. přenesená",J430,0)</f>
        <v>0</v>
      </c>
      <c r="BH430" s="216">
        <f>IF(N430="sníž. přenesená",J430,0)</f>
        <v>0</v>
      </c>
      <c r="BI430" s="216">
        <f>IF(N430="nulová",J430,0)</f>
        <v>0</v>
      </c>
      <c r="BJ430" s="17" t="s">
        <v>134</v>
      </c>
      <c r="BK430" s="216">
        <f>ROUND(I430*H430,2)</f>
        <v>0</v>
      </c>
      <c r="BL430" s="17" t="s">
        <v>224</v>
      </c>
      <c r="BM430" s="215" t="s">
        <v>621</v>
      </c>
    </row>
    <row r="431" s="1" customFormat="1">
      <c r="B431" s="38"/>
      <c r="C431" s="39"/>
      <c r="D431" s="217" t="s">
        <v>429</v>
      </c>
      <c r="E431" s="39"/>
      <c r="F431" s="218" t="s">
        <v>622</v>
      </c>
      <c r="G431" s="39"/>
      <c r="H431" s="39"/>
      <c r="I431" s="129"/>
      <c r="J431" s="39"/>
      <c r="K431" s="39"/>
      <c r="L431" s="43"/>
      <c r="M431" s="219"/>
      <c r="N431" s="83"/>
      <c r="O431" s="83"/>
      <c r="P431" s="83"/>
      <c r="Q431" s="83"/>
      <c r="R431" s="83"/>
      <c r="S431" s="83"/>
      <c r="T431" s="84"/>
      <c r="AT431" s="17" t="s">
        <v>429</v>
      </c>
      <c r="AU431" s="17" t="s">
        <v>134</v>
      </c>
    </row>
    <row r="432" s="12" customFormat="1">
      <c r="B432" s="220"/>
      <c r="C432" s="221"/>
      <c r="D432" s="217" t="s">
        <v>144</v>
      </c>
      <c r="E432" s="222" t="s">
        <v>19</v>
      </c>
      <c r="F432" s="223" t="s">
        <v>623</v>
      </c>
      <c r="G432" s="221"/>
      <c r="H432" s="224">
        <v>7.1399999999999997</v>
      </c>
      <c r="I432" s="225"/>
      <c r="J432" s="221"/>
      <c r="K432" s="221"/>
      <c r="L432" s="226"/>
      <c r="M432" s="227"/>
      <c r="N432" s="228"/>
      <c r="O432" s="228"/>
      <c r="P432" s="228"/>
      <c r="Q432" s="228"/>
      <c r="R432" s="228"/>
      <c r="S432" s="228"/>
      <c r="T432" s="229"/>
      <c r="AT432" s="230" t="s">
        <v>144</v>
      </c>
      <c r="AU432" s="230" t="s">
        <v>134</v>
      </c>
      <c r="AV432" s="12" t="s">
        <v>134</v>
      </c>
      <c r="AW432" s="12" t="s">
        <v>33</v>
      </c>
      <c r="AX432" s="12" t="s">
        <v>72</v>
      </c>
      <c r="AY432" s="230" t="s">
        <v>126</v>
      </c>
    </row>
    <row r="433" s="12" customFormat="1">
      <c r="B433" s="220"/>
      <c r="C433" s="221"/>
      <c r="D433" s="217" t="s">
        <v>144</v>
      </c>
      <c r="E433" s="222" t="s">
        <v>19</v>
      </c>
      <c r="F433" s="223" t="s">
        <v>624</v>
      </c>
      <c r="G433" s="221"/>
      <c r="H433" s="224">
        <v>15.539999999999999</v>
      </c>
      <c r="I433" s="225"/>
      <c r="J433" s="221"/>
      <c r="K433" s="221"/>
      <c r="L433" s="226"/>
      <c r="M433" s="227"/>
      <c r="N433" s="228"/>
      <c r="O433" s="228"/>
      <c r="P433" s="228"/>
      <c r="Q433" s="228"/>
      <c r="R433" s="228"/>
      <c r="S433" s="228"/>
      <c r="T433" s="229"/>
      <c r="AT433" s="230" t="s">
        <v>144</v>
      </c>
      <c r="AU433" s="230" t="s">
        <v>134</v>
      </c>
      <c r="AV433" s="12" t="s">
        <v>134</v>
      </c>
      <c r="AW433" s="12" t="s">
        <v>33</v>
      </c>
      <c r="AX433" s="12" t="s">
        <v>72</v>
      </c>
      <c r="AY433" s="230" t="s">
        <v>126</v>
      </c>
    </row>
    <row r="434" s="12" customFormat="1">
      <c r="B434" s="220"/>
      <c r="C434" s="221"/>
      <c r="D434" s="217" t="s">
        <v>144</v>
      </c>
      <c r="E434" s="222" t="s">
        <v>19</v>
      </c>
      <c r="F434" s="223" t="s">
        <v>625</v>
      </c>
      <c r="G434" s="221"/>
      <c r="H434" s="224">
        <v>9.5619999999999994</v>
      </c>
      <c r="I434" s="225"/>
      <c r="J434" s="221"/>
      <c r="K434" s="221"/>
      <c r="L434" s="226"/>
      <c r="M434" s="227"/>
      <c r="N434" s="228"/>
      <c r="O434" s="228"/>
      <c r="P434" s="228"/>
      <c r="Q434" s="228"/>
      <c r="R434" s="228"/>
      <c r="S434" s="228"/>
      <c r="T434" s="229"/>
      <c r="AT434" s="230" t="s">
        <v>144</v>
      </c>
      <c r="AU434" s="230" t="s">
        <v>134</v>
      </c>
      <c r="AV434" s="12" t="s">
        <v>134</v>
      </c>
      <c r="AW434" s="12" t="s">
        <v>33</v>
      </c>
      <c r="AX434" s="12" t="s">
        <v>72</v>
      </c>
      <c r="AY434" s="230" t="s">
        <v>126</v>
      </c>
    </row>
    <row r="435" s="12" customFormat="1">
      <c r="B435" s="220"/>
      <c r="C435" s="221"/>
      <c r="D435" s="217" t="s">
        <v>144</v>
      </c>
      <c r="E435" s="222" t="s">
        <v>19</v>
      </c>
      <c r="F435" s="223" t="s">
        <v>626</v>
      </c>
      <c r="G435" s="221"/>
      <c r="H435" s="224">
        <v>18.143999999999998</v>
      </c>
      <c r="I435" s="225"/>
      <c r="J435" s="221"/>
      <c r="K435" s="221"/>
      <c r="L435" s="226"/>
      <c r="M435" s="227"/>
      <c r="N435" s="228"/>
      <c r="O435" s="228"/>
      <c r="P435" s="228"/>
      <c r="Q435" s="228"/>
      <c r="R435" s="228"/>
      <c r="S435" s="228"/>
      <c r="T435" s="229"/>
      <c r="AT435" s="230" t="s">
        <v>144</v>
      </c>
      <c r="AU435" s="230" t="s">
        <v>134</v>
      </c>
      <c r="AV435" s="12" t="s">
        <v>134</v>
      </c>
      <c r="AW435" s="12" t="s">
        <v>33</v>
      </c>
      <c r="AX435" s="12" t="s">
        <v>72</v>
      </c>
      <c r="AY435" s="230" t="s">
        <v>126</v>
      </c>
    </row>
    <row r="436" s="13" customFormat="1">
      <c r="B436" s="231"/>
      <c r="C436" s="232"/>
      <c r="D436" s="217" t="s">
        <v>144</v>
      </c>
      <c r="E436" s="233" t="s">
        <v>19</v>
      </c>
      <c r="F436" s="234" t="s">
        <v>627</v>
      </c>
      <c r="G436" s="232"/>
      <c r="H436" s="235">
        <v>50.386000000000003</v>
      </c>
      <c r="I436" s="236"/>
      <c r="J436" s="232"/>
      <c r="K436" s="232"/>
      <c r="L436" s="237"/>
      <c r="M436" s="238"/>
      <c r="N436" s="239"/>
      <c r="O436" s="239"/>
      <c r="P436" s="239"/>
      <c r="Q436" s="239"/>
      <c r="R436" s="239"/>
      <c r="S436" s="239"/>
      <c r="T436" s="240"/>
      <c r="AT436" s="241" t="s">
        <v>144</v>
      </c>
      <c r="AU436" s="241" t="s">
        <v>134</v>
      </c>
      <c r="AV436" s="13" t="s">
        <v>133</v>
      </c>
      <c r="AW436" s="13" t="s">
        <v>33</v>
      </c>
      <c r="AX436" s="13" t="s">
        <v>77</v>
      </c>
      <c r="AY436" s="241" t="s">
        <v>126</v>
      </c>
    </row>
    <row r="437" s="1" customFormat="1" ht="24" customHeight="1">
      <c r="B437" s="38"/>
      <c r="C437" s="204" t="s">
        <v>628</v>
      </c>
      <c r="D437" s="204" t="s">
        <v>128</v>
      </c>
      <c r="E437" s="205" t="s">
        <v>629</v>
      </c>
      <c r="F437" s="206" t="s">
        <v>630</v>
      </c>
      <c r="G437" s="207" t="s">
        <v>131</v>
      </c>
      <c r="H437" s="208">
        <v>50.386000000000003</v>
      </c>
      <c r="I437" s="209"/>
      <c r="J437" s="210">
        <f>ROUND(I437*H437,2)</f>
        <v>0</v>
      </c>
      <c r="K437" s="206" t="s">
        <v>141</v>
      </c>
      <c r="L437" s="43"/>
      <c r="M437" s="211" t="s">
        <v>19</v>
      </c>
      <c r="N437" s="212" t="s">
        <v>44</v>
      </c>
      <c r="O437" s="83"/>
      <c r="P437" s="213">
        <f>O437*H437</f>
        <v>0</v>
      </c>
      <c r="Q437" s="213">
        <v>0.00087000000000000001</v>
      </c>
      <c r="R437" s="213">
        <f>Q437*H437</f>
        <v>0.043835820000000005</v>
      </c>
      <c r="S437" s="213">
        <v>0</v>
      </c>
      <c r="T437" s="214">
        <f>S437*H437</f>
        <v>0</v>
      </c>
      <c r="AR437" s="215" t="s">
        <v>224</v>
      </c>
      <c r="AT437" s="215" t="s">
        <v>128</v>
      </c>
      <c r="AU437" s="215" t="s">
        <v>134</v>
      </c>
      <c r="AY437" s="17" t="s">
        <v>126</v>
      </c>
      <c r="BE437" s="216">
        <f>IF(N437="základní",J437,0)</f>
        <v>0</v>
      </c>
      <c r="BF437" s="216">
        <f>IF(N437="snížená",J437,0)</f>
        <v>0</v>
      </c>
      <c r="BG437" s="216">
        <f>IF(N437="zákl. přenesená",J437,0)</f>
        <v>0</v>
      </c>
      <c r="BH437" s="216">
        <f>IF(N437="sníž. přenesená",J437,0)</f>
        <v>0</v>
      </c>
      <c r="BI437" s="216">
        <f>IF(N437="nulová",J437,0)</f>
        <v>0</v>
      </c>
      <c r="BJ437" s="17" t="s">
        <v>134</v>
      </c>
      <c r="BK437" s="216">
        <f>ROUND(I437*H437,2)</f>
        <v>0</v>
      </c>
      <c r="BL437" s="17" t="s">
        <v>224</v>
      </c>
      <c r="BM437" s="215" t="s">
        <v>631</v>
      </c>
    </row>
    <row r="438" s="1" customFormat="1" ht="16.5" customHeight="1">
      <c r="B438" s="38"/>
      <c r="C438" s="204" t="s">
        <v>632</v>
      </c>
      <c r="D438" s="204" t="s">
        <v>128</v>
      </c>
      <c r="E438" s="205" t="s">
        <v>633</v>
      </c>
      <c r="F438" s="206" t="s">
        <v>634</v>
      </c>
      <c r="G438" s="207" t="s">
        <v>298</v>
      </c>
      <c r="H438" s="208">
        <v>71.980000000000004</v>
      </c>
      <c r="I438" s="209"/>
      <c r="J438" s="210">
        <f>ROUND(I438*H438,2)</f>
        <v>0</v>
      </c>
      <c r="K438" s="206" t="s">
        <v>141</v>
      </c>
      <c r="L438" s="43"/>
      <c r="M438" s="211" t="s">
        <v>19</v>
      </c>
      <c r="N438" s="212" t="s">
        <v>44</v>
      </c>
      <c r="O438" s="83"/>
      <c r="P438" s="213">
        <f>O438*H438</f>
        <v>0</v>
      </c>
      <c r="Q438" s="213">
        <v>0.00025999999999999998</v>
      </c>
      <c r="R438" s="213">
        <f>Q438*H438</f>
        <v>0.0187148</v>
      </c>
      <c r="S438" s="213">
        <v>0</v>
      </c>
      <c r="T438" s="214">
        <f>S438*H438</f>
        <v>0</v>
      </c>
      <c r="AR438" s="215" t="s">
        <v>224</v>
      </c>
      <c r="AT438" s="215" t="s">
        <v>128</v>
      </c>
      <c r="AU438" s="215" t="s">
        <v>134</v>
      </c>
      <c r="AY438" s="17" t="s">
        <v>126</v>
      </c>
      <c r="BE438" s="216">
        <f>IF(N438="základní",J438,0)</f>
        <v>0</v>
      </c>
      <c r="BF438" s="216">
        <f>IF(N438="snížená",J438,0)</f>
        <v>0</v>
      </c>
      <c r="BG438" s="216">
        <f>IF(N438="zákl. přenesená",J438,0)</f>
        <v>0</v>
      </c>
      <c r="BH438" s="216">
        <f>IF(N438="sníž. přenesená",J438,0)</f>
        <v>0</v>
      </c>
      <c r="BI438" s="216">
        <f>IF(N438="nulová",J438,0)</f>
        <v>0</v>
      </c>
      <c r="BJ438" s="17" t="s">
        <v>134</v>
      </c>
      <c r="BK438" s="216">
        <f>ROUND(I438*H438,2)</f>
        <v>0</v>
      </c>
      <c r="BL438" s="17" t="s">
        <v>224</v>
      </c>
      <c r="BM438" s="215" t="s">
        <v>635</v>
      </c>
    </row>
    <row r="439" s="12" customFormat="1">
      <c r="B439" s="220"/>
      <c r="C439" s="221"/>
      <c r="D439" s="217" t="s">
        <v>144</v>
      </c>
      <c r="E439" s="222" t="s">
        <v>19</v>
      </c>
      <c r="F439" s="223" t="s">
        <v>636</v>
      </c>
      <c r="G439" s="221"/>
      <c r="H439" s="224">
        <v>10.199999999999999</v>
      </c>
      <c r="I439" s="225"/>
      <c r="J439" s="221"/>
      <c r="K439" s="221"/>
      <c r="L439" s="226"/>
      <c r="M439" s="227"/>
      <c r="N439" s="228"/>
      <c r="O439" s="228"/>
      <c r="P439" s="228"/>
      <c r="Q439" s="228"/>
      <c r="R439" s="228"/>
      <c r="S439" s="228"/>
      <c r="T439" s="229"/>
      <c r="AT439" s="230" t="s">
        <v>144</v>
      </c>
      <c r="AU439" s="230" t="s">
        <v>134</v>
      </c>
      <c r="AV439" s="12" t="s">
        <v>134</v>
      </c>
      <c r="AW439" s="12" t="s">
        <v>33</v>
      </c>
      <c r="AX439" s="12" t="s">
        <v>72</v>
      </c>
      <c r="AY439" s="230" t="s">
        <v>126</v>
      </c>
    </row>
    <row r="440" s="12" customFormat="1">
      <c r="B440" s="220"/>
      <c r="C440" s="221"/>
      <c r="D440" s="217" t="s">
        <v>144</v>
      </c>
      <c r="E440" s="222" t="s">
        <v>19</v>
      </c>
      <c r="F440" s="223" t="s">
        <v>637</v>
      </c>
      <c r="G440" s="221"/>
      <c r="H440" s="224">
        <v>22.199999999999999</v>
      </c>
      <c r="I440" s="225"/>
      <c r="J440" s="221"/>
      <c r="K440" s="221"/>
      <c r="L440" s="226"/>
      <c r="M440" s="227"/>
      <c r="N440" s="228"/>
      <c r="O440" s="228"/>
      <c r="P440" s="228"/>
      <c r="Q440" s="228"/>
      <c r="R440" s="228"/>
      <c r="S440" s="228"/>
      <c r="T440" s="229"/>
      <c r="AT440" s="230" t="s">
        <v>144</v>
      </c>
      <c r="AU440" s="230" t="s">
        <v>134</v>
      </c>
      <c r="AV440" s="12" t="s">
        <v>134</v>
      </c>
      <c r="AW440" s="12" t="s">
        <v>33</v>
      </c>
      <c r="AX440" s="12" t="s">
        <v>72</v>
      </c>
      <c r="AY440" s="230" t="s">
        <v>126</v>
      </c>
    </row>
    <row r="441" s="12" customFormat="1">
      <c r="B441" s="220"/>
      <c r="C441" s="221"/>
      <c r="D441" s="217" t="s">
        <v>144</v>
      </c>
      <c r="E441" s="222" t="s">
        <v>19</v>
      </c>
      <c r="F441" s="223" t="s">
        <v>638</v>
      </c>
      <c r="G441" s="221"/>
      <c r="H441" s="224">
        <v>13.66</v>
      </c>
      <c r="I441" s="225"/>
      <c r="J441" s="221"/>
      <c r="K441" s="221"/>
      <c r="L441" s="226"/>
      <c r="M441" s="227"/>
      <c r="N441" s="228"/>
      <c r="O441" s="228"/>
      <c r="P441" s="228"/>
      <c r="Q441" s="228"/>
      <c r="R441" s="228"/>
      <c r="S441" s="228"/>
      <c r="T441" s="229"/>
      <c r="AT441" s="230" t="s">
        <v>144</v>
      </c>
      <c r="AU441" s="230" t="s">
        <v>134</v>
      </c>
      <c r="AV441" s="12" t="s">
        <v>134</v>
      </c>
      <c r="AW441" s="12" t="s">
        <v>33</v>
      </c>
      <c r="AX441" s="12" t="s">
        <v>72</v>
      </c>
      <c r="AY441" s="230" t="s">
        <v>126</v>
      </c>
    </row>
    <row r="442" s="12" customFormat="1">
      <c r="B442" s="220"/>
      <c r="C442" s="221"/>
      <c r="D442" s="217" t="s">
        <v>144</v>
      </c>
      <c r="E442" s="222" t="s">
        <v>19</v>
      </c>
      <c r="F442" s="223" t="s">
        <v>639</v>
      </c>
      <c r="G442" s="221"/>
      <c r="H442" s="224">
        <v>25.920000000000002</v>
      </c>
      <c r="I442" s="225"/>
      <c r="J442" s="221"/>
      <c r="K442" s="221"/>
      <c r="L442" s="226"/>
      <c r="M442" s="227"/>
      <c r="N442" s="228"/>
      <c r="O442" s="228"/>
      <c r="P442" s="228"/>
      <c r="Q442" s="228"/>
      <c r="R442" s="228"/>
      <c r="S442" s="228"/>
      <c r="T442" s="229"/>
      <c r="AT442" s="230" t="s">
        <v>144</v>
      </c>
      <c r="AU442" s="230" t="s">
        <v>134</v>
      </c>
      <c r="AV442" s="12" t="s">
        <v>134</v>
      </c>
      <c r="AW442" s="12" t="s">
        <v>33</v>
      </c>
      <c r="AX442" s="12" t="s">
        <v>72</v>
      </c>
      <c r="AY442" s="230" t="s">
        <v>126</v>
      </c>
    </row>
    <row r="443" s="13" customFormat="1">
      <c r="B443" s="231"/>
      <c r="C443" s="232"/>
      <c r="D443" s="217" t="s">
        <v>144</v>
      </c>
      <c r="E443" s="233" t="s">
        <v>19</v>
      </c>
      <c r="F443" s="234" t="s">
        <v>627</v>
      </c>
      <c r="G443" s="232"/>
      <c r="H443" s="235">
        <v>71.980000000000004</v>
      </c>
      <c r="I443" s="236"/>
      <c r="J443" s="232"/>
      <c r="K443" s="232"/>
      <c r="L443" s="237"/>
      <c r="M443" s="238"/>
      <c r="N443" s="239"/>
      <c r="O443" s="239"/>
      <c r="P443" s="239"/>
      <c r="Q443" s="239"/>
      <c r="R443" s="239"/>
      <c r="S443" s="239"/>
      <c r="T443" s="240"/>
      <c r="AT443" s="241" t="s">
        <v>144</v>
      </c>
      <c r="AU443" s="241" t="s">
        <v>134</v>
      </c>
      <c r="AV443" s="13" t="s">
        <v>133</v>
      </c>
      <c r="AW443" s="13" t="s">
        <v>33</v>
      </c>
      <c r="AX443" s="13" t="s">
        <v>77</v>
      </c>
      <c r="AY443" s="241" t="s">
        <v>126</v>
      </c>
    </row>
    <row r="444" s="1" customFormat="1" ht="16.5" customHeight="1">
      <c r="B444" s="38"/>
      <c r="C444" s="204" t="s">
        <v>640</v>
      </c>
      <c r="D444" s="204" t="s">
        <v>128</v>
      </c>
      <c r="E444" s="205" t="s">
        <v>641</v>
      </c>
      <c r="F444" s="206" t="s">
        <v>642</v>
      </c>
      <c r="G444" s="207" t="s">
        <v>131</v>
      </c>
      <c r="H444" s="208">
        <v>50.386000000000003</v>
      </c>
      <c r="I444" s="209"/>
      <c r="J444" s="210">
        <f>ROUND(I444*H444,2)</f>
        <v>0</v>
      </c>
      <c r="K444" s="206" t="s">
        <v>212</v>
      </c>
      <c r="L444" s="43"/>
      <c r="M444" s="211" t="s">
        <v>19</v>
      </c>
      <c r="N444" s="212" t="s">
        <v>44</v>
      </c>
      <c r="O444" s="83"/>
      <c r="P444" s="213">
        <f>O444*H444</f>
        <v>0</v>
      </c>
      <c r="Q444" s="213">
        <v>0</v>
      </c>
      <c r="R444" s="213">
        <f>Q444*H444</f>
        <v>0</v>
      </c>
      <c r="S444" s="213">
        <v>0</v>
      </c>
      <c r="T444" s="214">
        <f>S444*H444</f>
        <v>0</v>
      </c>
      <c r="AR444" s="215" t="s">
        <v>224</v>
      </c>
      <c r="AT444" s="215" t="s">
        <v>128</v>
      </c>
      <c r="AU444" s="215" t="s">
        <v>134</v>
      </c>
      <c r="AY444" s="17" t="s">
        <v>126</v>
      </c>
      <c r="BE444" s="216">
        <f>IF(N444="základní",J444,0)</f>
        <v>0</v>
      </c>
      <c r="BF444" s="216">
        <f>IF(N444="snížená",J444,0)</f>
        <v>0</v>
      </c>
      <c r="BG444" s="216">
        <f>IF(N444="zákl. přenesená",J444,0)</f>
        <v>0</v>
      </c>
      <c r="BH444" s="216">
        <f>IF(N444="sníž. přenesená",J444,0)</f>
        <v>0</v>
      </c>
      <c r="BI444" s="216">
        <f>IF(N444="nulová",J444,0)</f>
        <v>0</v>
      </c>
      <c r="BJ444" s="17" t="s">
        <v>134</v>
      </c>
      <c r="BK444" s="216">
        <f>ROUND(I444*H444,2)</f>
        <v>0</v>
      </c>
      <c r="BL444" s="17" t="s">
        <v>224</v>
      </c>
      <c r="BM444" s="215" t="s">
        <v>643</v>
      </c>
    </row>
    <row r="445" s="1" customFormat="1">
      <c r="B445" s="38"/>
      <c r="C445" s="39"/>
      <c r="D445" s="217" t="s">
        <v>429</v>
      </c>
      <c r="E445" s="39"/>
      <c r="F445" s="218" t="s">
        <v>644</v>
      </c>
      <c r="G445" s="39"/>
      <c r="H445" s="39"/>
      <c r="I445" s="129"/>
      <c r="J445" s="39"/>
      <c r="K445" s="39"/>
      <c r="L445" s="43"/>
      <c r="M445" s="219"/>
      <c r="N445" s="83"/>
      <c r="O445" s="83"/>
      <c r="P445" s="83"/>
      <c r="Q445" s="83"/>
      <c r="R445" s="83"/>
      <c r="S445" s="83"/>
      <c r="T445" s="84"/>
      <c r="AT445" s="17" t="s">
        <v>429</v>
      </c>
      <c r="AU445" s="17" t="s">
        <v>134</v>
      </c>
    </row>
    <row r="446" s="1" customFormat="1" ht="16.5" customHeight="1">
      <c r="B446" s="38"/>
      <c r="C446" s="204" t="s">
        <v>645</v>
      </c>
      <c r="D446" s="204" t="s">
        <v>128</v>
      </c>
      <c r="E446" s="205" t="s">
        <v>646</v>
      </c>
      <c r="F446" s="206" t="s">
        <v>647</v>
      </c>
      <c r="G446" s="207" t="s">
        <v>131</v>
      </c>
      <c r="H446" s="208">
        <v>50.386000000000003</v>
      </c>
      <c r="I446" s="209"/>
      <c r="J446" s="210">
        <f>ROUND(I446*H446,2)</f>
        <v>0</v>
      </c>
      <c r="K446" s="206" t="s">
        <v>212</v>
      </c>
      <c r="L446" s="43"/>
      <c r="M446" s="211" t="s">
        <v>19</v>
      </c>
      <c r="N446" s="212" t="s">
        <v>44</v>
      </c>
      <c r="O446" s="83"/>
      <c r="P446" s="213">
        <f>O446*H446</f>
        <v>0</v>
      </c>
      <c r="Q446" s="213">
        <v>0.0035000000000000001</v>
      </c>
      <c r="R446" s="213">
        <f>Q446*H446</f>
        <v>0.17635100000000001</v>
      </c>
      <c r="S446" s="213">
        <v>0</v>
      </c>
      <c r="T446" s="214">
        <f>S446*H446</f>
        <v>0</v>
      </c>
      <c r="AR446" s="215" t="s">
        <v>224</v>
      </c>
      <c r="AT446" s="215" t="s">
        <v>128</v>
      </c>
      <c r="AU446" s="215" t="s">
        <v>134</v>
      </c>
      <c r="AY446" s="17" t="s">
        <v>126</v>
      </c>
      <c r="BE446" s="216">
        <f>IF(N446="základní",J446,0)</f>
        <v>0</v>
      </c>
      <c r="BF446" s="216">
        <f>IF(N446="snížená",J446,0)</f>
        <v>0</v>
      </c>
      <c r="BG446" s="216">
        <f>IF(N446="zákl. přenesená",J446,0)</f>
        <v>0</v>
      </c>
      <c r="BH446" s="216">
        <f>IF(N446="sníž. přenesená",J446,0)</f>
        <v>0</v>
      </c>
      <c r="BI446" s="216">
        <f>IF(N446="nulová",J446,0)</f>
        <v>0</v>
      </c>
      <c r="BJ446" s="17" t="s">
        <v>134</v>
      </c>
      <c r="BK446" s="216">
        <f>ROUND(I446*H446,2)</f>
        <v>0</v>
      </c>
      <c r="BL446" s="17" t="s">
        <v>224</v>
      </c>
      <c r="BM446" s="215" t="s">
        <v>648</v>
      </c>
    </row>
    <row r="447" s="1" customFormat="1">
      <c r="B447" s="38"/>
      <c r="C447" s="39"/>
      <c r="D447" s="217" t="s">
        <v>429</v>
      </c>
      <c r="E447" s="39"/>
      <c r="F447" s="218" t="s">
        <v>649</v>
      </c>
      <c r="G447" s="39"/>
      <c r="H447" s="39"/>
      <c r="I447" s="129"/>
      <c r="J447" s="39"/>
      <c r="K447" s="39"/>
      <c r="L447" s="43"/>
      <c r="M447" s="219"/>
      <c r="N447" s="83"/>
      <c r="O447" s="83"/>
      <c r="P447" s="83"/>
      <c r="Q447" s="83"/>
      <c r="R447" s="83"/>
      <c r="S447" s="83"/>
      <c r="T447" s="84"/>
      <c r="AT447" s="17" t="s">
        <v>429</v>
      </c>
      <c r="AU447" s="17" t="s">
        <v>134</v>
      </c>
    </row>
    <row r="448" s="1" customFormat="1" ht="16.5" customHeight="1">
      <c r="B448" s="38"/>
      <c r="C448" s="204" t="s">
        <v>650</v>
      </c>
      <c r="D448" s="204" t="s">
        <v>128</v>
      </c>
      <c r="E448" s="205" t="s">
        <v>651</v>
      </c>
      <c r="F448" s="206" t="s">
        <v>652</v>
      </c>
      <c r="G448" s="207" t="s">
        <v>131</v>
      </c>
      <c r="H448" s="208">
        <v>50.386000000000003</v>
      </c>
      <c r="I448" s="209"/>
      <c r="J448" s="210">
        <f>ROUND(I448*H448,2)</f>
        <v>0</v>
      </c>
      <c r="K448" s="206" t="s">
        <v>212</v>
      </c>
      <c r="L448" s="43"/>
      <c r="M448" s="211" t="s">
        <v>19</v>
      </c>
      <c r="N448" s="212" t="s">
        <v>44</v>
      </c>
      <c r="O448" s="83"/>
      <c r="P448" s="213">
        <f>O448*H448</f>
        <v>0</v>
      </c>
      <c r="Q448" s="213">
        <v>0.0035000000000000001</v>
      </c>
      <c r="R448" s="213">
        <f>Q448*H448</f>
        <v>0.17635100000000001</v>
      </c>
      <c r="S448" s="213">
        <v>0</v>
      </c>
      <c r="T448" s="214">
        <f>S448*H448</f>
        <v>0</v>
      </c>
      <c r="AR448" s="215" t="s">
        <v>224</v>
      </c>
      <c r="AT448" s="215" t="s">
        <v>128</v>
      </c>
      <c r="AU448" s="215" t="s">
        <v>134</v>
      </c>
      <c r="AY448" s="17" t="s">
        <v>126</v>
      </c>
      <c r="BE448" s="216">
        <f>IF(N448="základní",J448,0)</f>
        <v>0</v>
      </c>
      <c r="BF448" s="216">
        <f>IF(N448="snížená",J448,0)</f>
        <v>0</v>
      </c>
      <c r="BG448" s="216">
        <f>IF(N448="zákl. přenesená",J448,0)</f>
        <v>0</v>
      </c>
      <c r="BH448" s="216">
        <f>IF(N448="sníž. přenesená",J448,0)</f>
        <v>0</v>
      </c>
      <c r="BI448" s="216">
        <f>IF(N448="nulová",J448,0)</f>
        <v>0</v>
      </c>
      <c r="BJ448" s="17" t="s">
        <v>134</v>
      </c>
      <c r="BK448" s="216">
        <f>ROUND(I448*H448,2)</f>
        <v>0</v>
      </c>
      <c r="BL448" s="17" t="s">
        <v>224</v>
      </c>
      <c r="BM448" s="215" t="s">
        <v>653</v>
      </c>
    </row>
    <row r="449" s="1" customFormat="1" ht="24" customHeight="1">
      <c r="B449" s="38"/>
      <c r="C449" s="204" t="s">
        <v>654</v>
      </c>
      <c r="D449" s="204" t="s">
        <v>128</v>
      </c>
      <c r="E449" s="205" t="s">
        <v>655</v>
      </c>
      <c r="F449" s="206" t="s">
        <v>656</v>
      </c>
      <c r="G449" s="207" t="s">
        <v>173</v>
      </c>
      <c r="H449" s="208">
        <v>0.42799999999999999</v>
      </c>
      <c r="I449" s="209"/>
      <c r="J449" s="210">
        <f>ROUND(I449*H449,2)</f>
        <v>0</v>
      </c>
      <c r="K449" s="206" t="s">
        <v>141</v>
      </c>
      <c r="L449" s="43"/>
      <c r="M449" s="211" t="s">
        <v>19</v>
      </c>
      <c r="N449" s="212" t="s">
        <v>44</v>
      </c>
      <c r="O449" s="83"/>
      <c r="P449" s="213">
        <f>O449*H449</f>
        <v>0</v>
      </c>
      <c r="Q449" s="213">
        <v>0</v>
      </c>
      <c r="R449" s="213">
        <f>Q449*H449</f>
        <v>0</v>
      </c>
      <c r="S449" s="213">
        <v>0</v>
      </c>
      <c r="T449" s="214">
        <f>S449*H449</f>
        <v>0</v>
      </c>
      <c r="AR449" s="215" t="s">
        <v>224</v>
      </c>
      <c r="AT449" s="215" t="s">
        <v>128</v>
      </c>
      <c r="AU449" s="215" t="s">
        <v>134</v>
      </c>
      <c r="AY449" s="17" t="s">
        <v>126</v>
      </c>
      <c r="BE449" s="216">
        <f>IF(N449="základní",J449,0)</f>
        <v>0</v>
      </c>
      <c r="BF449" s="216">
        <f>IF(N449="snížená",J449,0)</f>
        <v>0</v>
      </c>
      <c r="BG449" s="216">
        <f>IF(N449="zákl. přenesená",J449,0)</f>
        <v>0</v>
      </c>
      <c r="BH449" s="216">
        <f>IF(N449="sníž. přenesená",J449,0)</f>
        <v>0</v>
      </c>
      <c r="BI449" s="216">
        <f>IF(N449="nulová",J449,0)</f>
        <v>0</v>
      </c>
      <c r="BJ449" s="17" t="s">
        <v>134</v>
      </c>
      <c r="BK449" s="216">
        <f>ROUND(I449*H449,2)</f>
        <v>0</v>
      </c>
      <c r="BL449" s="17" t="s">
        <v>224</v>
      </c>
      <c r="BM449" s="215" t="s">
        <v>657</v>
      </c>
    </row>
    <row r="450" s="1" customFormat="1">
      <c r="B450" s="38"/>
      <c r="C450" s="39"/>
      <c r="D450" s="217" t="s">
        <v>136</v>
      </c>
      <c r="E450" s="39"/>
      <c r="F450" s="218" t="s">
        <v>658</v>
      </c>
      <c r="G450" s="39"/>
      <c r="H450" s="39"/>
      <c r="I450" s="129"/>
      <c r="J450" s="39"/>
      <c r="K450" s="39"/>
      <c r="L450" s="43"/>
      <c r="M450" s="219"/>
      <c r="N450" s="83"/>
      <c r="O450" s="83"/>
      <c r="P450" s="83"/>
      <c r="Q450" s="83"/>
      <c r="R450" s="83"/>
      <c r="S450" s="83"/>
      <c r="T450" s="84"/>
      <c r="AT450" s="17" t="s">
        <v>136</v>
      </c>
      <c r="AU450" s="17" t="s">
        <v>134</v>
      </c>
    </row>
    <row r="451" s="11" customFormat="1" ht="22.8" customHeight="1">
      <c r="B451" s="188"/>
      <c r="C451" s="189"/>
      <c r="D451" s="190" t="s">
        <v>71</v>
      </c>
      <c r="E451" s="202" t="s">
        <v>659</v>
      </c>
      <c r="F451" s="202" t="s">
        <v>660</v>
      </c>
      <c r="G451" s="189"/>
      <c r="H451" s="189"/>
      <c r="I451" s="192"/>
      <c r="J451" s="203">
        <f>BK451</f>
        <v>0</v>
      </c>
      <c r="K451" s="189"/>
      <c r="L451" s="194"/>
      <c r="M451" s="195"/>
      <c r="N451" s="196"/>
      <c r="O451" s="196"/>
      <c r="P451" s="197">
        <f>SUM(P452:P467)</f>
        <v>0</v>
      </c>
      <c r="Q451" s="196"/>
      <c r="R451" s="197">
        <f>SUM(R452:R467)</f>
        <v>0.61179985999999997</v>
      </c>
      <c r="S451" s="196"/>
      <c r="T451" s="198">
        <f>SUM(T452:T467)</f>
        <v>0</v>
      </c>
      <c r="AR451" s="199" t="s">
        <v>134</v>
      </c>
      <c r="AT451" s="200" t="s">
        <v>71</v>
      </c>
      <c r="AU451" s="200" t="s">
        <v>77</v>
      </c>
      <c r="AY451" s="199" t="s">
        <v>126</v>
      </c>
      <c r="BK451" s="201">
        <f>SUM(BK452:BK467)</f>
        <v>0</v>
      </c>
    </row>
    <row r="452" s="1" customFormat="1" ht="16.5" customHeight="1">
      <c r="B452" s="38"/>
      <c r="C452" s="204" t="s">
        <v>661</v>
      </c>
      <c r="D452" s="204" t="s">
        <v>128</v>
      </c>
      <c r="E452" s="205" t="s">
        <v>662</v>
      </c>
      <c r="F452" s="206" t="s">
        <v>663</v>
      </c>
      <c r="G452" s="207" t="s">
        <v>298</v>
      </c>
      <c r="H452" s="208">
        <v>71.980000000000004</v>
      </c>
      <c r="I452" s="209"/>
      <c r="J452" s="210">
        <f>ROUND(I452*H452,2)</f>
        <v>0</v>
      </c>
      <c r="K452" s="206" t="s">
        <v>141</v>
      </c>
      <c r="L452" s="43"/>
      <c r="M452" s="211" t="s">
        <v>19</v>
      </c>
      <c r="N452" s="212" t="s">
        <v>44</v>
      </c>
      <c r="O452" s="83"/>
      <c r="P452" s="213">
        <f>O452*H452</f>
        <v>0</v>
      </c>
      <c r="Q452" s="213">
        <v>0</v>
      </c>
      <c r="R452" s="213">
        <f>Q452*H452</f>
        <v>0</v>
      </c>
      <c r="S452" s="213">
        <v>0</v>
      </c>
      <c r="T452" s="214">
        <f>S452*H452</f>
        <v>0</v>
      </c>
      <c r="AR452" s="215" t="s">
        <v>224</v>
      </c>
      <c r="AT452" s="215" t="s">
        <v>128</v>
      </c>
      <c r="AU452" s="215" t="s">
        <v>134</v>
      </c>
      <c r="AY452" s="17" t="s">
        <v>126</v>
      </c>
      <c r="BE452" s="216">
        <f>IF(N452="základní",J452,0)</f>
        <v>0</v>
      </c>
      <c r="BF452" s="216">
        <f>IF(N452="snížená",J452,0)</f>
        <v>0</v>
      </c>
      <c r="BG452" s="216">
        <f>IF(N452="zákl. přenesená",J452,0)</f>
        <v>0</v>
      </c>
      <c r="BH452" s="216">
        <f>IF(N452="sníž. přenesená",J452,0)</f>
        <v>0</v>
      </c>
      <c r="BI452" s="216">
        <f>IF(N452="nulová",J452,0)</f>
        <v>0</v>
      </c>
      <c r="BJ452" s="17" t="s">
        <v>134</v>
      </c>
      <c r="BK452" s="216">
        <f>ROUND(I452*H452,2)</f>
        <v>0</v>
      </c>
      <c r="BL452" s="17" t="s">
        <v>224</v>
      </c>
      <c r="BM452" s="215" t="s">
        <v>664</v>
      </c>
    </row>
    <row r="453" s="1" customFormat="1">
      <c r="B453" s="38"/>
      <c r="C453" s="39"/>
      <c r="D453" s="217" t="s">
        <v>136</v>
      </c>
      <c r="E453" s="39"/>
      <c r="F453" s="218" t="s">
        <v>665</v>
      </c>
      <c r="G453" s="39"/>
      <c r="H453" s="39"/>
      <c r="I453" s="129"/>
      <c r="J453" s="39"/>
      <c r="K453" s="39"/>
      <c r="L453" s="43"/>
      <c r="M453" s="219"/>
      <c r="N453" s="83"/>
      <c r="O453" s="83"/>
      <c r="P453" s="83"/>
      <c r="Q453" s="83"/>
      <c r="R453" s="83"/>
      <c r="S453" s="83"/>
      <c r="T453" s="84"/>
      <c r="AT453" s="17" t="s">
        <v>136</v>
      </c>
      <c r="AU453" s="17" t="s">
        <v>134</v>
      </c>
    </row>
    <row r="454" s="12" customFormat="1">
      <c r="B454" s="220"/>
      <c r="C454" s="221"/>
      <c r="D454" s="217" t="s">
        <v>144</v>
      </c>
      <c r="E454" s="222" t="s">
        <v>19</v>
      </c>
      <c r="F454" s="223" t="s">
        <v>666</v>
      </c>
      <c r="G454" s="221"/>
      <c r="H454" s="224">
        <v>71.980000000000004</v>
      </c>
      <c r="I454" s="225"/>
      <c r="J454" s="221"/>
      <c r="K454" s="221"/>
      <c r="L454" s="226"/>
      <c r="M454" s="227"/>
      <c r="N454" s="228"/>
      <c r="O454" s="228"/>
      <c r="P454" s="228"/>
      <c r="Q454" s="228"/>
      <c r="R454" s="228"/>
      <c r="S454" s="228"/>
      <c r="T454" s="229"/>
      <c r="AT454" s="230" t="s">
        <v>144</v>
      </c>
      <c r="AU454" s="230" t="s">
        <v>134</v>
      </c>
      <c r="AV454" s="12" t="s">
        <v>134</v>
      </c>
      <c r="AW454" s="12" t="s">
        <v>33</v>
      </c>
      <c r="AX454" s="12" t="s">
        <v>77</v>
      </c>
      <c r="AY454" s="230" t="s">
        <v>126</v>
      </c>
    </row>
    <row r="455" s="1" customFormat="1" ht="16.5" customHeight="1">
      <c r="B455" s="38"/>
      <c r="C455" s="242" t="s">
        <v>667</v>
      </c>
      <c r="D455" s="242" t="s">
        <v>170</v>
      </c>
      <c r="E455" s="243" t="s">
        <v>668</v>
      </c>
      <c r="F455" s="244" t="s">
        <v>669</v>
      </c>
      <c r="G455" s="245" t="s">
        <v>298</v>
      </c>
      <c r="H455" s="246">
        <v>71.980000000000004</v>
      </c>
      <c r="I455" s="247"/>
      <c r="J455" s="248">
        <f>ROUND(I455*H455,2)</f>
        <v>0</v>
      </c>
      <c r="K455" s="244" t="s">
        <v>212</v>
      </c>
      <c r="L455" s="249"/>
      <c r="M455" s="250" t="s">
        <v>19</v>
      </c>
      <c r="N455" s="251" t="s">
        <v>44</v>
      </c>
      <c r="O455" s="83"/>
      <c r="P455" s="213">
        <f>O455*H455</f>
        <v>0</v>
      </c>
      <c r="Q455" s="213">
        <v>4.0000000000000003E-05</v>
      </c>
      <c r="R455" s="213">
        <f>Q455*H455</f>
        <v>0.0028792000000000006</v>
      </c>
      <c r="S455" s="213">
        <v>0</v>
      </c>
      <c r="T455" s="214">
        <f>S455*H455</f>
        <v>0</v>
      </c>
      <c r="AR455" s="215" t="s">
        <v>341</v>
      </c>
      <c r="AT455" s="215" t="s">
        <v>170</v>
      </c>
      <c r="AU455" s="215" t="s">
        <v>134</v>
      </c>
      <c r="AY455" s="17" t="s">
        <v>126</v>
      </c>
      <c r="BE455" s="216">
        <f>IF(N455="základní",J455,0)</f>
        <v>0</v>
      </c>
      <c r="BF455" s="216">
        <f>IF(N455="snížená",J455,0)</f>
        <v>0</v>
      </c>
      <c r="BG455" s="216">
        <f>IF(N455="zákl. přenesená",J455,0)</f>
        <v>0</v>
      </c>
      <c r="BH455" s="216">
        <f>IF(N455="sníž. přenesená",J455,0)</f>
        <v>0</v>
      </c>
      <c r="BI455" s="216">
        <f>IF(N455="nulová",J455,0)</f>
        <v>0</v>
      </c>
      <c r="BJ455" s="17" t="s">
        <v>134</v>
      </c>
      <c r="BK455" s="216">
        <f>ROUND(I455*H455,2)</f>
        <v>0</v>
      </c>
      <c r="BL455" s="17" t="s">
        <v>224</v>
      </c>
      <c r="BM455" s="215" t="s">
        <v>670</v>
      </c>
    </row>
    <row r="456" s="1" customFormat="1" ht="36" customHeight="1">
      <c r="B456" s="38"/>
      <c r="C456" s="204" t="s">
        <v>436</v>
      </c>
      <c r="D456" s="204" t="s">
        <v>128</v>
      </c>
      <c r="E456" s="205" t="s">
        <v>671</v>
      </c>
      <c r="F456" s="206" t="s">
        <v>672</v>
      </c>
      <c r="G456" s="207" t="s">
        <v>131</v>
      </c>
      <c r="H456" s="208">
        <v>117.145</v>
      </c>
      <c r="I456" s="209"/>
      <c r="J456" s="210">
        <f>ROUND(I456*H456,2)</f>
        <v>0</v>
      </c>
      <c r="K456" s="206" t="s">
        <v>141</v>
      </c>
      <c r="L456" s="43"/>
      <c r="M456" s="211" t="s">
        <v>19</v>
      </c>
      <c r="N456" s="212" t="s">
        <v>44</v>
      </c>
      <c r="O456" s="83"/>
      <c r="P456" s="213">
        <f>O456*H456</f>
        <v>0</v>
      </c>
      <c r="Q456" s="213">
        <v>0.00013999999999999999</v>
      </c>
      <c r="R456" s="213">
        <f>Q456*H456</f>
        <v>0.0164003</v>
      </c>
      <c r="S456" s="213">
        <v>0</v>
      </c>
      <c r="T456" s="214">
        <f>S456*H456</f>
        <v>0</v>
      </c>
      <c r="AR456" s="215" t="s">
        <v>224</v>
      </c>
      <c r="AT456" s="215" t="s">
        <v>128</v>
      </c>
      <c r="AU456" s="215" t="s">
        <v>134</v>
      </c>
      <c r="AY456" s="17" t="s">
        <v>126</v>
      </c>
      <c r="BE456" s="216">
        <f>IF(N456="základní",J456,0)</f>
        <v>0</v>
      </c>
      <c r="BF456" s="216">
        <f>IF(N456="snížená",J456,0)</f>
        <v>0</v>
      </c>
      <c r="BG456" s="216">
        <f>IF(N456="zákl. přenesená",J456,0)</f>
        <v>0</v>
      </c>
      <c r="BH456" s="216">
        <f>IF(N456="sníž. přenesená",J456,0)</f>
        <v>0</v>
      </c>
      <c r="BI456" s="216">
        <f>IF(N456="nulová",J456,0)</f>
        <v>0</v>
      </c>
      <c r="BJ456" s="17" t="s">
        <v>134</v>
      </c>
      <c r="BK456" s="216">
        <f>ROUND(I456*H456,2)</f>
        <v>0</v>
      </c>
      <c r="BL456" s="17" t="s">
        <v>224</v>
      </c>
      <c r="BM456" s="215" t="s">
        <v>673</v>
      </c>
    </row>
    <row r="457" s="1" customFormat="1">
      <c r="B457" s="38"/>
      <c r="C457" s="39"/>
      <c r="D457" s="217" t="s">
        <v>136</v>
      </c>
      <c r="E457" s="39"/>
      <c r="F457" s="218" t="s">
        <v>674</v>
      </c>
      <c r="G457" s="39"/>
      <c r="H457" s="39"/>
      <c r="I457" s="129"/>
      <c r="J457" s="39"/>
      <c r="K457" s="39"/>
      <c r="L457" s="43"/>
      <c r="M457" s="219"/>
      <c r="N457" s="83"/>
      <c r="O457" s="83"/>
      <c r="P457" s="83"/>
      <c r="Q457" s="83"/>
      <c r="R457" s="83"/>
      <c r="S457" s="83"/>
      <c r="T457" s="84"/>
      <c r="AT457" s="17" t="s">
        <v>136</v>
      </c>
      <c r="AU457" s="17" t="s">
        <v>134</v>
      </c>
    </row>
    <row r="458" s="12" customFormat="1">
      <c r="B458" s="220"/>
      <c r="C458" s="221"/>
      <c r="D458" s="217" t="s">
        <v>144</v>
      </c>
      <c r="E458" s="221"/>
      <c r="F458" s="223" t="s">
        <v>675</v>
      </c>
      <c r="G458" s="221"/>
      <c r="H458" s="224">
        <v>117.145</v>
      </c>
      <c r="I458" s="225"/>
      <c r="J458" s="221"/>
      <c r="K458" s="221"/>
      <c r="L458" s="226"/>
      <c r="M458" s="227"/>
      <c r="N458" s="228"/>
      <c r="O458" s="228"/>
      <c r="P458" s="228"/>
      <c r="Q458" s="228"/>
      <c r="R458" s="228"/>
      <c r="S458" s="228"/>
      <c r="T458" s="229"/>
      <c r="AT458" s="230" t="s">
        <v>144</v>
      </c>
      <c r="AU458" s="230" t="s">
        <v>134</v>
      </c>
      <c r="AV458" s="12" t="s">
        <v>134</v>
      </c>
      <c r="AW458" s="12" t="s">
        <v>4</v>
      </c>
      <c r="AX458" s="12" t="s">
        <v>77</v>
      </c>
      <c r="AY458" s="230" t="s">
        <v>126</v>
      </c>
    </row>
    <row r="459" s="1" customFormat="1" ht="36" customHeight="1">
      <c r="B459" s="38"/>
      <c r="C459" s="204" t="s">
        <v>466</v>
      </c>
      <c r="D459" s="204" t="s">
        <v>128</v>
      </c>
      <c r="E459" s="205" t="s">
        <v>676</v>
      </c>
      <c r="F459" s="206" t="s">
        <v>677</v>
      </c>
      <c r="G459" s="207" t="s">
        <v>131</v>
      </c>
      <c r="H459" s="208">
        <v>70.287000000000006</v>
      </c>
      <c r="I459" s="209"/>
      <c r="J459" s="210">
        <f>ROUND(I459*H459,2)</f>
        <v>0</v>
      </c>
      <c r="K459" s="206" t="s">
        <v>141</v>
      </c>
      <c r="L459" s="43"/>
      <c r="M459" s="211" t="s">
        <v>19</v>
      </c>
      <c r="N459" s="212" t="s">
        <v>44</v>
      </c>
      <c r="O459" s="83"/>
      <c r="P459" s="213">
        <f>O459*H459</f>
        <v>0</v>
      </c>
      <c r="Q459" s="213">
        <v>0.00027999999999999998</v>
      </c>
      <c r="R459" s="213">
        <f>Q459*H459</f>
        <v>0.019680360000000001</v>
      </c>
      <c r="S459" s="213">
        <v>0</v>
      </c>
      <c r="T459" s="214">
        <f>S459*H459</f>
        <v>0</v>
      </c>
      <c r="AR459" s="215" t="s">
        <v>224</v>
      </c>
      <c r="AT459" s="215" t="s">
        <v>128</v>
      </c>
      <c r="AU459" s="215" t="s">
        <v>134</v>
      </c>
      <c r="AY459" s="17" t="s">
        <v>126</v>
      </c>
      <c r="BE459" s="216">
        <f>IF(N459="základní",J459,0)</f>
        <v>0</v>
      </c>
      <c r="BF459" s="216">
        <f>IF(N459="snížená",J459,0)</f>
        <v>0</v>
      </c>
      <c r="BG459" s="216">
        <f>IF(N459="zákl. přenesená",J459,0)</f>
        <v>0</v>
      </c>
      <c r="BH459" s="216">
        <f>IF(N459="sníž. přenesená",J459,0)</f>
        <v>0</v>
      </c>
      <c r="BI459" s="216">
        <f>IF(N459="nulová",J459,0)</f>
        <v>0</v>
      </c>
      <c r="BJ459" s="17" t="s">
        <v>134</v>
      </c>
      <c r="BK459" s="216">
        <f>ROUND(I459*H459,2)</f>
        <v>0</v>
      </c>
      <c r="BL459" s="17" t="s">
        <v>224</v>
      </c>
      <c r="BM459" s="215" t="s">
        <v>678</v>
      </c>
    </row>
    <row r="460" s="1" customFormat="1">
      <c r="B460" s="38"/>
      <c r="C460" s="39"/>
      <c r="D460" s="217" t="s">
        <v>136</v>
      </c>
      <c r="E460" s="39"/>
      <c r="F460" s="218" t="s">
        <v>674</v>
      </c>
      <c r="G460" s="39"/>
      <c r="H460" s="39"/>
      <c r="I460" s="129"/>
      <c r="J460" s="39"/>
      <c r="K460" s="39"/>
      <c r="L460" s="43"/>
      <c r="M460" s="219"/>
      <c r="N460" s="83"/>
      <c r="O460" s="83"/>
      <c r="P460" s="83"/>
      <c r="Q460" s="83"/>
      <c r="R460" s="83"/>
      <c r="S460" s="83"/>
      <c r="T460" s="84"/>
      <c r="AT460" s="17" t="s">
        <v>136</v>
      </c>
      <c r="AU460" s="17" t="s">
        <v>134</v>
      </c>
    </row>
    <row r="461" s="12" customFormat="1">
      <c r="B461" s="220"/>
      <c r="C461" s="221"/>
      <c r="D461" s="217" t="s">
        <v>144</v>
      </c>
      <c r="E461" s="221"/>
      <c r="F461" s="223" t="s">
        <v>679</v>
      </c>
      <c r="G461" s="221"/>
      <c r="H461" s="224">
        <v>70.287000000000006</v>
      </c>
      <c r="I461" s="225"/>
      <c r="J461" s="221"/>
      <c r="K461" s="221"/>
      <c r="L461" s="226"/>
      <c r="M461" s="227"/>
      <c r="N461" s="228"/>
      <c r="O461" s="228"/>
      <c r="P461" s="228"/>
      <c r="Q461" s="228"/>
      <c r="R461" s="228"/>
      <c r="S461" s="228"/>
      <c r="T461" s="229"/>
      <c r="AT461" s="230" t="s">
        <v>144</v>
      </c>
      <c r="AU461" s="230" t="s">
        <v>134</v>
      </c>
      <c r="AV461" s="12" t="s">
        <v>134</v>
      </c>
      <c r="AW461" s="12" t="s">
        <v>4</v>
      </c>
      <c r="AX461" s="12" t="s">
        <v>77</v>
      </c>
      <c r="AY461" s="230" t="s">
        <v>126</v>
      </c>
    </row>
    <row r="462" s="1" customFormat="1" ht="16.5" customHeight="1">
      <c r="B462" s="38"/>
      <c r="C462" s="242" t="s">
        <v>494</v>
      </c>
      <c r="D462" s="242" t="s">
        <v>170</v>
      </c>
      <c r="E462" s="243" t="s">
        <v>680</v>
      </c>
      <c r="F462" s="244" t="s">
        <v>681</v>
      </c>
      <c r="G462" s="245" t="s">
        <v>131</v>
      </c>
      <c r="H462" s="246">
        <v>269.43400000000003</v>
      </c>
      <c r="I462" s="247"/>
      <c r="J462" s="248">
        <f>ROUND(I462*H462,2)</f>
        <v>0</v>
      </c>
      <c r="K462" s="244" t="s">
        <v>141</v>
      </c>
      <c r="L462" s="249"/>
      <c r="M462" s="250" t="s">
        <v>19</v>
      </c>
      <c r="N462" s="251" t="s">
        <v>44</v>
      </c>
      <c r="O462" s="83"/>
      <c r="P462" s="213">
        <f>O462*H462</f>
        <v>0</v>
      </c>
      <c r="Q462" s="213">
        <v>0.0019</v>
      </c>
      <c r="R462" s="213">
        <f>Q462*H462</f>
        <v>0.51192460000000006</v>
      </c>
      <c r="S462" s="213">
        <v>0</v>
      </c>
      <c r="T462" s="214">
        <f>S462*H462</f>
        <v>0</v>
      </c>
      <c r="AR462" s="215" t="s">
        <v>341</v>
      </c>
      <c r="AT462" s="215" t="s">
        <v>170</v>
      </c>
      <c r="AU462" s="215" t="s">
        <v>134</v>
      </c>
      <c r="AY462" s="17" t="s">
        <v>126</v>
      </c>
      <c r="BE462" s="216">
        <f>IF(N462="základní",J462,0)</f>
        <v>0</v>
      </c>
      <c r="BF462" s="216">
        <f>IF(N462="snížená",J462,0)</f>
        <v>0</v>
      </c>
      <c r="BG462" s="216">
        <f>IF(N462="zákl. přenesená",J462,0)</f>
        <v>0</v>
      </c>
      <c r="BH462" s="216">
        <f>IF(N462="sníž. přenesená",J462,0)</f>
        <v>0</v>
      </c>
      <c r="BI462" s="216">
        <f>IF(N462="nulová",J462,0)</f>
        <v>0</v>
      </c>
      <c r="BJ462" s="17" t="s">
        <v>134</v>
      </c>
      <c r="BK462" s="216">
        <f>ROUND(I462*H462,2)</f>
        <v>0</v>
      </c>
      <c r="BL462" s="17" t="s">
        <v>224</v>
      </c>
      <c r="BM462" s="215" t="s">
        <v>682</v>
      </c>
    </row>
    <row r="463" s="12" customFormat="1">
      <c r="B463" s="220"/>
      <c r="C463" s="221"/>
      <c r="D463" s="217" t="s">
        <v>144</v>
      </c>
      <c r="E463" s="221"/>
      <c r="F463" s="223" t="s">
        <v>683</v>
      </c>
      <c r="G463" s="221"/>
      <c r="H463" s="224">
        <v>269.43400000000003</v>
      </c>
      <c r="I463" s="225"/>
      <c r="J463" s="221"/>
      <c r="K463" s="221"/>
      <c r="L463" s="226"/>
      <c r="M463" s="227"/>
      <c r="N463" s="228"/>
      <c r="O463" s="228"/>
      <c r="P463" s="228"/>
      <c r="Q463" s="228"/>
      <c r="R463" s="228"/>
      <c r="S463" s="228"/>
      <c r="T463" s="229"/>
      <c r="AT463" s="230" t="s">
        <v>144</v>
      </c>
      <c r="AU463" s="230" t="s">
        <v>134</v>
      </c>
      <c r="AV463" s="12" t="s">
        <v>134</v>
      </c>
      <c r="AW463" s="12" t="s">
        <v>4</v>
      </c>
      <c r="AX463" s="12" t="s">
        <v>77</v>
      </c>
      <c r="AY463" s="230" t="s">
        <v>126</v>
      </c>
    </row>
    <row r="464" s="1" customFormat="1" ht="16.5" customHeight="1">
      <c r="B464" s="38"/>
      <c r="C464" s="242" t="s">
        <v>684</v>
      </c>
      <c r="D464" s="242" t="s">
        <v>170</v>
      </c>
      <c r="E464" s="243" t="s">
        <v>685</v>
      </c>
      <c r="F464" s="244" t="s">
        <v>686</v>
      </c>
      <c r="G464" s="245" t="s">
        <v>131</v>
      </c>
      <c r="H464" s="246">
        <v>46.857999999999997</v>
      </c>
      <c r="I464" s="247"/>
      <c r="J464" s="248">
        <f>ROUND(I464*H464,2)</f>
        <v>0</v>
      </c>
      <c r="K464" s="244" t="s">
        <v>141</v>
      </c>
      <c r="L464" s="249"/>
      <c r="M464" s="250" t="s">
        <v>19</v>
      </c>
      <c r="N464" s="251" t="s">
        <v>44</v>
      </c>
      <c r="O464" s="83"/>
      <c r="P464" s="213">
        <f>O464*H464</f>
        <v>0</v>
      </c>
      <c r="Q464" s="213">
        <v>0.0012999999999999999</v>
      </c>
      <c r="R464" s="213">
        <f>Q464*H464</f>
        <v>0.060915399999999995</v>
      </c>
      <c r="S464" s="213">
        <v>0</v>
      </c>
      <c r="T464" s="214">
        <f>S464*H464</f>
        <v>0</v>
      </c>
      <c r="AR464" s="215" t="s">
        <v>341</v>
      </c>
      <c r="AT464" s="215" t="s">
        <v>170</v>
      </c>
      <c r="AU464" s="215" t="s">
        <v>134</v>
      </c>
      <c r="AY464" s="17" t="s">
        <v>126</v>
      </c>
      <c r="BE464" s="216">
        <f>IF(N464="základní",J464,0)</f>
        <v>0</v>
      </c>
      <c r="BF464" s="216">
        <f>IF(N464="snížená",J464,0)</f>
        <v>0</v>
      </c>
      <c r="BG464" s="216">
        <f>IF(N464="zákl. přenesená",J464,0)</f>
        <v>0</v>
      </c>
      <c r="BH464" s="216">
        <f>IF(N464="sníž. přenesená",J464,0)</f>
        <v>0</v>
      </c>
      <c r="BI464" s="216">
        <f>IF(N464="nulová",J464,0)</f>
        <v>0</v>
      </c>
      <c r="BJ464" s="17" t="s">
        <v>134</v>
      </c>
      <c r="BK464" s="216">
        <f>ROUND(I464*H464,2)</f>
        <v>0</v>
      </c>
      <c r="BL464" s="17" t="s">
        <v>224</v>
      </c>
      <c r="BM464" s="215" t="s">
        <v>687</v>
      </c>
    </row>
    <row r="465" s="12" customFormat="1">
      <c r="B465" s="220"/>
      <c r="C465" s="221"/>
      <c r="D465" s="217" t="s">
        <v>144</v>
      </c>
      <c r="E465" s="221"/>
      <c r="F465" s="223" t="s">
        <v>688</v>
      </c>
      <c r="G465" s="221"/>
      <c r="H465" s="224">
        <v>46.857999999999997</v>
      </c>
      <c r="I465" s="225"/>
      <c r="J465" s="221"/>
      <c r="K465" s="221"/>
      <c r="L465" s="226"/>
      <c r="M465" s="227"/>
      <c r="N465" s="228"/>
      <c r="O465" s="228"/>
      <c r="P465" s="228"/>
      <c r="Q465" s="228"/>
      <c r="R465" s="228"/>
      <c r="S465" s="228"/>
      <c r="T465" s="229"/>
      <c r="AT465" s="230" t="s">
        <v>144</v>
      </c>
      <c r="AU465" s="230" t="s">
        <v>134</v>
      </c>
      <c r="AV465" s="12" t="s">
        <v>134</v>
      </c>
      <c r="AW465" s="12" t="s">
        <v>4</v>
      </c>
      <c r="AX465" s="12" t="s">
        <v>77</v>
      </c>
      <c r="AY465" s="230" t="s">
        <v>126</v>
      </c>
    </row>
    <row r="466" s="1" customFormat="1" ht="24" customHeight="1">
      <c r="B466" s="38"/>
      <c r="C466" s="204" t="s">
        <v>689</v>
      </c>
      <c r="D466" s="204" t="s">
        <v>128</v>
      </c>
      <c r="E466" s="205" t="s">
        <v>690</v>
      </c>
      <c r="F466" s="206" t="s">
        <v>691</v>
      </c>
      <c r="G466" s="207" t="s">
        <v>173</v>
      </c>
      <c r="H466" s="208">
        <v>0.61199999999999999</v>
      </c>
      <c r="I466" s="209"/>
      <c r="J466" s="210">
        <f>ROUND(I466*H466,2)</f>
        <v>0</v>
      </c>
      <c r="K466" s="206" t="s">
        <v>141</v>
      </c>
      <c r="L466" s="43"/>
      <c r="M466" s="211" t="s">
        <v>19</v>
      </c>
      <c r="N466" s="212" t="s">
        <v>44</v>
      </c>
      <c r="O466" s="83"/>
      <c r="P466" s="213">
        <f>O466*H466</f>
        <v>0</v>
      </c>
      <c r="Q466" s="213">
        <v>0</v>
      </c>
      <c r="R466" s="213">
        <f>Q466*H466</f>
        <v>0</v>
      </c>
      <c r="S466" s="213">
        <v>0</v>
      </c>
      <c r="T466" s="214">
        <f>S466*H466</f>
        <v>0</v>
      </c>
      <c r="AR466" s="215" t="s">
        <v>224</v>
      </c>
      <c r="AT466" s="215" t="s">
        <v>128</v>
      </c>
      <c r="AU466" s="215" t="s">
        <v>134</v>
      </c>
      <c r="AY466" s="17" t="s">
        <v>126</v>
      </c>
      <c r="BE466" s="216">
        <f>IF(N466="základní",J466,0)</f>
        <v>0</v>
      </c>
      <c r="BF466" s="216">
        <f>IF(N466="snížená",J466,0)</f>
        <v>0</v>
      </c>
      <c r="BG466" s="216">
        <f>IF(N466="zákl. přenesená",J466,0)</f>
        <v>0</v>
      </c>
      <c r="BH466" s="216">
        <f>IF(N466="sníž. přenesená",J466,0)</f>
        <v>0</v>
      </c>
      <c r="BI466" s="216">
        <f>IF(N466="nulová",J466,0)</f>
        <v>0</v>
      </c>
      <c r="BJ466" s="17" t="s">
        <v>134</v>
      </c>
      <c r="BK466" s="216">
        <f>ROUND(I466*H466,2)</f>
        <v>0</v>
      </c>
      <c r="BL466" s="17" t="s">
        <v>224</v>
      </c>
      <c r="BM466" s="215" t="s">
        <v>692</v>
      </c>
    </row>
    <row r="467" s="1" customFormat="1">
      <c r="B467" s="38"/>
      <c r="C467" s="39"/>
      <c r="D467" s="217" t="s">
        <v>136</v>
      </c>
      <c r="E467" s="39"/>
      <c r="F467" s="218" t="s">
        <v>693</v>
      </c>
      <c r="G467" s="39"/>
      <c r="H467" s="39"/>
      <c r="I467" s="129"/>
      <c r="J467" s="39"/>
      <c r="K467" s="39"/>
      <c r="L467" s="43"/>
      <c r="M467" s="219"/>
      <c r="N467" s="83"/>
      <c r="O467" s="83"/>
      <c r="P467" s="83"/>
      <c r="Q467" s="83"/>
      <c r="R467" s="83"/>
      <c r="S467" s="83"/>
      <c r="T467" s="84"/>
      <c r="AT467" s="17" t="s">
        <v>136</v>
      </c>
      <c r="AU467" s="17" t="s">
        <v>134</v>
      </c>
    </row>
    <row r="468" s="11" customFormat="1" ht="22.8" customHeight="1">
      <c r="B468" s="188"/>
      <c r="C468" s="189"/>
      <c r="D468" s="190" t="s">
        <v>71</v>
      </c>
      <c r="E468" s="202" t="s">
        <v>694</v>
      </c>
      <c r="F468" s="202" t="s">
        <v>695</v>
      </c>
      <c r="G468" s="189"/>
      <c r="H468" s="189"/>
      <c r="I468" s="192"/>
      <c r="J468" s="203">
        <f>BK468</f>
        <v>0</v>
      </c>
      <c r="K468" s="189"/>
      <c r="L468" s="194"/>
      <c r="M468" s="195"/>
      <c r="N468" s="196"/>
      <c r="O468" s="196"/>
      <c r="P468" s="197">
        <f>SUM(P469:P495)</f>
        <v>0</v>
      </c>
      <c r="Q468" s="196"/>
      <c r="R468" s="197">
        <f>SUM(R469:R495)</f>
        <v>84.482817589999982</v>
      </c>
      <c r="S468" s="196"/>
      <c r="T468" s="198">
        <f>SUM(T469:T495)</f>
        <v>0</v>
      </c>
      <c r="AR468" s="199" t="s">
        <v>134</v>
      </c>
      <c r="AT468" s="200" t="s">
        <v>71</v>
      </c>
      <c r="AU468" s="200" t="s">
        <v>77</v>
      </c>
      <c r="AY468" s="199" t="s">
        <v>126</v>
      </c>
      <c r="BK468" s="201">
        <f>SUM(BK469:BK495)</f>
        <v>0</v>
      </c>
    </row>
    <row r="469" s="1" customFormat="1" ht="24" customHeight="1">
      <c r="B469" s="38"/>
      <c r="C469" s="204" t="s">
        <v>696</v>
      </c>
      <c r="D469" s="204" t="s">
        <v>128</v>
      </c>
      <c r="E469" s="205" t="s">
        <v>697</v>
      </c>
      <c r="F469" s="206" t="s">
        <v>698</v>
      </c>
      <c r="G469" s="207" t="s">
        <v>131</v>
      </c>
      <c r="H469" s="208">
        <v>117.145</v>
      </c>
      <c r="I469" s="209"/>
      <c r="J469" s="210">
        <f>ROUND(I469*H469,2)</f>
        <v>0</v>
      </c>
      <c r="K469" s="206" t="s">
        <v>141</v>
      </c>
      <c r="L469" s="43"/>
      <c r="M469" s="211" t="s">
        <v>19</v>
      </c>
      <c r="N469" s="212" t="s">
        <v>44</v>
      </c>
      <c r="O469" s="83"/>
      <c r="P469" s="213">
        <f>O469*H469</f>
        <v>0</v>
      </c>
      <c r="Q469" s="213">
        <v>0.00013999999999999999</v>
      </c>
      <c r="R469" s="213">
        <f>Q469*H469</f>
        <v>0.0164003</v>
      </c>
      <c r="S469" s="213">
        <v>0</v>
      </c>
      <c r="T469" s="214">
        <f>S469*H469</f>
        <v>0</v>
      </c>
      <c r="AR469" s="215" t="s">
        <v>224</v>
      </c>
      <c r="AT469" s="215" t="s">
        <v>128</v>
      </c>
      <c r="AU469" s="215" t="s">
        <v>134</v>
      </c>
      <c r="AY469" s="17" t="s">
        <v>126</v>
      </c>
      <c r="BE469" s="216">
        <f>IF(N469="základní",J469,0)</f>
        <v>0</v>
      </c>
      <c r="BF469" s="216">
        <f>IF(N469="snížená",J469,0)</f>
        <v>0</v>
      </c>
      <c r="BG469" s="216">
        <f>IF(N469="zákl. přenesená",J469,0)</f>
        <v>0</v>
      </c>
      <c r="BH469" s="216">
        <f>IF(N469="sníž. přenesená",J469,0)</f>
        <v>0</v>
      </c>
      <c r="BI469" s="216">
        <f>IF(N469="nulová",J469,0)</f>
        <v>0</v>
      </c>
      <c r="BJ469" s="17" t="s">
        <v>134</v>
      </c>
      <c r="BK469" s="216">
        <f>ROUND(I469*H469,2)</f>
        <v>0</v>
      </c>
      <c r="BL469" s="17" t="s">
        <v>224</v>
      </c>
      <c r="BM469" s="215" t="s">
        <v>699</v>
      </c>
    </row>
    <row r="470" s="1" customFormat="1">
      <c r="B470" s="38"/>
      <c r="C470" s="39"/>
      <c r="D470" s="217" t="s">
        <v>136</v>
      </c>
      <c r="E470" s="39"/>
      <c r="F470" s="218" t="s">
        <v>700</v>
      </c>
      <c r="G470" s="39"/>
      <c r="H470" s="39"/>
      <c r="I470" s="129"/>
      <c r="J470" s="39"/>
      <c r="K470" s="39"/>
      <c r="L470" s="43"/>
      <c r="M470" s="219"/>
      <c r="N470" s="83"/>
      <c r="O470" s="83"/>
      <c r="P470" s="83"/>
      <c r="Q470" s="83"/>
      <c r="R470" s="83"/>
      <c r="S470" s="83"/>
      <c r="T470" s="84"/>
      <c r="AT470" s="17" t="s">
        <v>136</v>
      </c>
      <c r="AU470" s="17" t="s">
        <v>134</v>
      </c>
    </row>
    <row r="471" s="12" customFormat="1">
      <c r="B471" s="220"/>
      <c r="C471" s="221"/>
      <c r="D471" s="217" t="s">
        <v>144</v>
      </c>
      <c r="E471" s="221"/>
      <c r="F471" s="223" t="s">
        <v>675</v>
      </c>
      <c r="G471" s="221"/>
      <c r="H471" s="224">
        <v>117.145</v>
      </c>
      <c r="I471" s="225"/>
      <c r="J471" s="221"/>
      <c r="K471" s="221"/>
      <c r="L471" s="226"/>
      <c r="M471" s="227"/>
      <c r="N471" s="228"/>
      <c r="O471" s="228"/>
      <c r="P471" s="228"/>
      <c r="Q471" s="228"/>
      <c r="R471" s="228"/>
      <c r="S471" s="228"/>
      <c r="T471" s="229"/>
      <c r="AT471" s="230" t="s">
        <v>144</v>
      </c>
      <c r="AU471" s="230" t="s">
        <v>134</v>
      </c>
      <c r="AV471" s="12" t="s">
        <v>134</v>
      </c>
      <c r="AW471" s="12" t="s">
        <v>4</v>
      </c>
      <c r="AX471" s="12" t="s">
        <v>77</v>
      </c>
      <c r="AY471" s="230" t="s">
        <v>126</v>
      </c>
    </row>
    <row r="472" s="1" customFormat="1" ht="24" customHeight="1">
      <c r="B472" s="38"/>
      <c r="C472" s="204" t="s">
        <v>701</v>
      </c>
      <c r="D472" s="204" t="s">
        <v>128</v>
      </c>
      <c r="E472" s="205" t="s">
        <v>702</v>
      </c>
      <c r="F472" s="206" t="s">
        <v>703</v>
      </c>
      <c r="G472" s="207" t="s">
        <v>131</v>
      </c>
      <c r="H472" s="208">
        <v>70.287000000000006</v>
      </c>
      <c r="I472" s="209"/>
      <c r="J472" s="210">
        <f>ROUND(I472*H472,2)</f>
        <v>0</v>
      </c>
      <c r="K472" s="206" t="s">
        <v>141</v>
      </c>
      <c r="L472" s="43"/>
      <c r="M472" s="211" t="s">
        <v>19</v>
      </c>
      <c r="N472" s="212" t="s">
        <v>44</v>
      </c>
      <c r="O472" s="83"/>
      <c r="P472" s="213">
        <f>O472*H472</f>
        <v>0</v>
      </c>
      <c r="Q472" s="213">
        <v>0.00027</v>
      </c>
      <c r="R472" s="213">
        <f>Q472*H472</f>
        <v>0.018977490000000003</v>
      </c>
      <c r="S472" s="213">
        <v>0</v>
      </c>
      <c r="T472" s="214">
        <f>S472*H472</f>
        <v>0</v>
      </c>
      <c r="AR472" s="215" t="s">
        <v>224</v>
      </c>
      <c r="AT472" s="215" t="s">
        <v>128</v>
      </c>
      <c r="AU472" s="215" t="s">
        <v>134</v>
      </c>
      <c r="AY472" s="17" t="s">
        <v>126</v>
      </c>
      <c r="BE472" s="216">
        <f>IF(N472="základní",J472,0)</f>
        <v>0</v>
      </c>
      <c r="BF472" s="216">
        <f>IF(N472="snížená",J472,0)</f>
        <v>0</v>
      </c>
      <c r="BG472" s="216">
        <f>IF(N472="zákl. přenesená",J472,0)</f>
        <v>0</v>
      </c>
      <c r="BH472" s="216">
        <f>IF(N472="sníž. přenesená",J472,0)</f>
        <v>0</v>
      </c>
      <c r="BI472" s="216">
        <f>IF(N472="nulová",J472,0)</f>
        <v>0</v>
      </c>
      <c r="BJ472" s="17" t="s">
        <v>134</v>
      </c>
      <c r="BK472" s="216">
        <f>ROUND(I472*H472,2)</f>
        <v>0</v>
      </c>
      <c r="BL472" s="17" t="s">
        <v>224</v>
      </c>
      <c r="BM472" s="215" t="s">
        <v>704</v>
      </c>
    </row>
    <row r="473" s="1" customFormat="1">
      <c r="B473" s="38"/>
      <c r="C473" s="39"/>
      <c r="D473" s="217" t="s">
        <v>136</v>
      </c>
      <c r="E473" s="39"/>
      <c r="F473" s="218" t="s">
        <v>700</v>
      </c>
      <c r="G473" s="39"/>
      <c r="H473" s="39"/>
      <c r="I473" s="129"/>
      <c r="J473" s="39"/>
      <c r="K473" s="39"/>
      <c r="L473" s="43"/>
      <c r="M473" s="219"/>
      <c r="N473" s="83"/>
      <c r="O473" s="83"/>
      <c r="P473" s="83"/>
      <c r="Q473" s="83"/>
      <c r="R473" s="83"/>
      <c r="S473" s="83"/>
      <c r="T473" s="84"/>
      <c r="AT473" s="17" t="s">
        <v>136</v>
      </c>
      <c r="AU473" s="17" t="s">
        <v>134</v>
      </c>
    </row>
    <row r="474" s="12" customFormat="1">
      <c r="B474" s="220"/>
      <c r="C474" s="221"/>
      <c r="D474" s="217" t="s">
        <v>144</v>
      </c>
      <c r="E474" s="221"/>
      <c r="F474" s="223" t="s">
        <v>679</v>
      </c>
      <c r="G474" s="221"/>
      <c r="H474" s="224">
        <v>70.287000000000006</v>
      </c>
      <c r="I474" s="225"/>
      <c r="J474" s="221"/>
      <c r="K474" s="221"/>
      <c r="L474" s="226"/>
      <c r="M474" s="227"/>
      <c r="N474" s="228"/>
      <c r="O474" s="228"/>
      <c r="P474" s="228"/>
      <c r="Q474" s="228"/>
      <c r="R474" s="228"/>
      <c r="S474" s="228"/>
      <c r="T474" s="229"/>
      <c r="AT474" s="230" t="s">
        <v>144</v>
      </c>
      <c r="AU474" s="230" t="s">
        <v>134</v>
      </c>
      <c r="AV474" s="12" t="s">
        <v>134</v>
      </c>
      <c r="AW474" s="12" t="s">
        <v>4</v>
      </c>
      <c r="AX474" s="12" t="s">
        <v>77</v>
      </c>
      <c r="AY474" s="230" t="s">
        <v>126</v>
      </c>
    </row>
    <row r="475" s="1" customFormat="1" ht="24" customHeight="1">
      <c r="B475" s="38"/>
      <c r="C475" s="204" t="s">
        <v>705</v>
      </c>
      <c r="D475" s="204" t="s">
        <v>128</v>
      </c>
      <c r="E475" s="205" t="s">
        <v>706</v>
      </c>
      <c r="F475" s="206" t="s">
        <v>707</v>
      </c>
      <c r="G475" s="207" t="s">
        <v>131</v>
      </c>
      <c r="H475" s="208">
        <v>46.857999999999997</v>
      </c>
      <c r="I475" s="209"/>
      <c r="J475" s="210">
        <f>ROUND(I475*H475,2)</f>
        <v>0</v>
      </c>
      <c r="K475" s="206" t="s">
        <v>141</v>
      </c>
      <c r="L475" s="43"/>
      <c r="M475" s="211" t="s">
        <v>19</v>
      </c>
      <c r="N475" s="212" t="s">
        <v>44</v>
      </c>
      <c r="O475" s="83"/>
      <c r="P475" s="213">
        <f>O475*H475</f>
        <v>0</v>
      </c>
      <c r="Q475" s="213">
        <v>0.00040999999999999999</v>
      </c>
      <c r="R475" s="213">
        <f>Q475*H475</f>
        <v>0.019211779999999998</v>
      </c>
      <c r="S475" s="213">
        <v>0</v>
      </c>
      <c r="T475" s="214">
        <f>S475*H475</f>
        <v>0</v>
      </c>
      <c r="AR475" s="215" t="s">
        <v>224</v>
      </c>
      <c r="AT475" s="215" t="s">
        <v>128</v>
      </c>
      <c r="AU475" s="215" t="s">
        <v>134</v>
      </c>
      <c r="AY475" s="17" t="s">
        <v>126</v>
      </c>
      <c r="BE475" s="216">
        <f>IF(N475="základní",J475,0)</f>
        <v>0</v>
      </c>
      <c r="BF475" s="216">
        <f>IF(N475="snížená",J475,0)</f>
        <v>0</v>
      </c>
      <c r="BG475" s="216">
        <f>IF(N475="zákl. přenesená",J475,0)</f>
        <v>0</v>
      </c>
      <c r="BH475" s="216">
        <f>IF(N475="sníž. přenesená",J475,0)</f>
        <v>0</v>
      </c>
      <c r="BI475" s="216">
        <f>IF(N475="nulová",J475,0)</f>
        <v>0</v>
      </c>
      <c r="BJ475" s="17" t="s">
        <v>134</v>
      </c>
      <c r="BK475" s="216">
        <f>ROUND(I475*H475,2)</f>
        <v>0</v>
      </c>
      <c r="BL475" s="17" t="s">
        <v>224</v>
      </c>
      <c r="BM475" s="215" t="s">
        <v>708</v>
      </c>
    </row>
    <row r="476" s="1" customFormat="1">
      <c r="B476" s="38"/>
      <c r="C476" s="39"/>
      <c r="D476" s="217" t="s">
        <v>136</v>
      </c>
      <c r="E476" s="39"/>
      <c r="F476" s="218" t="s">
        <v>700</v>
      </c>
      <c r="G476" s="39"/>
      <c r="H476" s="39"/>
      <c r="I476" s="129"/>
      <c r="J476" s="39"/>
      <c r="K476" s="39"/>
      <c r="L476" s="43"/>
      <c r="M476" s="219"/>
      <c r="N476" s="83"/>
      <c r="O476" s="83"/>
      <c r="P476" s="83"/>
      <c r="Q476" s="83"/>
      <c r="R476" s="83"/>
      <c r="S476" s="83"/>
      <c r="T476" s="84"/>
      <c r="AT476" s="17" t="s">
        <v>136</v>
      </c>
      <c r="AU476" s="17" t="s">
        <v>134</v>
      </c>
    </row>
    <row r="477" s="12" customFormat="1">
      <c r="B477" s="220"/>
      <c r="C477" s="221"/>
      <c r="D477" s="217" t="s">
        <v>144</v>
      </c>
      <c r="E477" s="221"/>
      <c r="F477" s="223" t="s">
        <v>688</v>
      </c>
      <c r="G477" s="221"/>
      <c r="H477" s="224">
        <v>46.857999999999997</v>
      </c>
      <c r="I477" s="225"/>
      <c r="J477" s="221"/>
      <c r="K477" s="221"/>
      <c r="L477" s="226"/>
      <c r="M477" s="227"/>
      <c r="N477" s="228"/>
      <c r="O477" s="228"/>
      <c r="P477" s="228"/>
      <c r="Q477" s="228"/>
      <c r="R477" s="228"/>
      <c r="S477" s="228"/>
      <c r="T477" s="229"/>
      <c r="AT477" s="230" t="s">
        <v>144</v>
      </c>
      <c r="AU477" s="230" t="s">
        <v>134</v>
      </c>
      <c r="AV477" s="12" t="s">
        <v>134</v>
      </c>
      <c r="AW477" s="12" t="s">
        <v>4</v>
      </c>
      <c r="AX477" s="12" t="s">
        <v>77</v>
      </c>
      <c r="AY477" s="230" t="s">
        <v>126</v>
      </c>
    </row>
    <row r="478" s="1" customFormat="1" ht="24" customHeight="1">
      <c r="B478" s="38"/>
      <c r="C478" s="242" t="s">
        <v>709</v>
      </c>
      <c r="D478" s="242" t="s">
        <v>170</v>
      </c>
      <c r="E478" s="243" t="s">
        <v>710</v>
      </c>
      <c r="F478" s="244" t="s">
        <v>711</v>
      </c>
      <c r="G478" s="245" t="s">
        <v>131</v>
      </c>
      <c r="H478" s="246">
        <v>238.976</v>
      </c>
      <c r="I478" s="247"/>
      <c r="J478" s="248">
        <f>ROUND(I478*H478,2)</f>
        <v>0</v>
      </c>
      <c r="K478" s="244" t="s">
        <v>212</v>
      </c>
      <c r="L478" s="249"/>
      <c r="M478" s="250" t="s">
        <v>19</v>
      </c>
      <c r="N478" s="251" t="s">
        <v>44</v>
      </c>
      <c r="O478" s="83"/>
      <c r="P478" s="213">
        <f>O478*H478</f>
        <v>0</v>
      </c>
      <c r="Q478" s="213">
        <v>0.017500000000000002</v>
      </c>
      <c r="R478" s="213">
        <f>Q478*H478</f>
        <v>4.18208</v>
      </c>
      <c r="S478" s="213">
        <v>0</v>
      </c>
      <c r="T478" s="214">
        <f>S478*H478</f>
        <v>0</v>
      </c>
      <c r="AR478" s="215" t="s">
        <v>341</v>
      </c>
      <c r="AT478" s="215" t="s">
        <v>170</v>
      </c>
      <c r="AU478" s="215" t="s">
        <v>134</v>
      </c>
      <c r="AY478" s="17" t="s">
        <v>126</v>
      </c>
      <c r="BE478" s="216">
        <f>IF(N478="základní",J478,0)</f>
        <v>0</v>
      </c>
      <c r="BF478" s="216">
        <f>IF(N478="snížená",J478,0)</f>
        <v>0</v>
      </c>
      <c r="BG478" s="216">
        <f>IF(N478="zákl. přenesená",J478,0)</f>
        <v>0</v>
      </c>
      <c r="BH478" s="216">
        <f>IF(N478="sníž. přenesená",J478,0)</f>
        <v>0</v>
      </c>
      <c r="BI478" s="216">
        <f>IF(N478="nulová",J478,0)</f>
        <v>0</v>
      </c>
      <c r="BJ478" s="17" t="s">
        <v>134</v>
      </c>
      <c r="BK478" s="216">
        <f>ROUND(I478*H478,2)</f>
        <v>0</v>
      </c>
      <c r="BL478" s="17" t="s">
        <v>224</v>
      </c>
      <c r="BM478" s="215" t="s">
        <v>712</v>
      </c>
    </row>
    <row r="479" s="12" customFormat="1">
      <c r="B479" s="220"/>
      <c r="C479" s="221"/>
      <c r="D479" s="217" t="s">
        <v>144</v>
      </c>
      <c r="E479" s="221"/>
      <c r="F479" s="223" t="s">
        <v>713</v>
      </c>
      <c r="G479" s="221"/>
      <c r="H479" s="224">
        <v>238.976</v>
      </c>
      <c r="I479" s="225"/>
      <c r="J479" s="221"/>
      <c r="K479" s="221"/>
      <c r="L479" s="226"/>
      <c r="M479" s="227"/>
      <c r="N479" s="228"/>
      <c r="O479" s="228"/>
      <c r="P479" s="228"/>
      <c r="Q479" s="228"/>
      <c r="R479" s="228"/>
      <c r="S479" s="228"/>
      <c r="T479" s="229"/>
      <c r="AT479" s="230" t="s">
        <v>144</v>
      </c>
      <c r="AU479" s="230" t="s">
        <v>134</v>
      </c>
      <c r="AV479" s="12" t="s">
        <v>134</v>
      </c>
      <c r="AW479" s="12" t="s">
        <v>4</v>
      </c>
      <c r="AX479" s="12" t="s">
        <v>77</v>
      </c>
      <c r="AY479" s="230" t="s">
        <v>126</v>
      </c>
    </row>
    <row r="480" s="1" customFormat="1" ht="24" customHeight="1">
      <c r="B480" s="38"/>
      <c r="C480" s="242" t="s">
        <v>714</v>
      </c>
      <c r="D480" s="242" t="s">
        <v>170</v>
      </c>
      <c r="E480" s="243" t="s">
        <v>715</v>
      </c>
      <c r="F480" s="244" t="s">
        <v>716</v>
      </c>
      <c r="G480" s="245" t="s">
        <v>131</v>
      </c>
      <c r="H480" s="246">
        <v>477.952</v>
      </c>
      <c r="I480" s="247"/>
      <c r="J480" s="248">
        <f>ROUND(I480*H480,2)</f>
        <v>0</v>
      </c>
      <c r="K480" s="244" t="s">
        <v>212</v>
      </c>
      <c r="L480" s="249"/>
      <c r="M480" s="250" t="s">
        <v>19</v>
      </c>
      <c r="N480" s="251" t="s">
        <v>44</v>
      </c>
      <c r="O480" s="83"/>
      <c r="P480" s="213">
        <f>O480*H480</f>
        <v>0</v>
      </c>
      <c r="Q480" s="213">
        <v>0.16719999999999999</v>
      </c>
      <c r="R480" s="213">
        <f>Q480*H480</f>
        <v>79.913574399999987</v>
      </c>
      <c r="S480" s="213">
        <v>0</v>
      </c>
      <c r="T480" s="214">
        <f>S480*H480</f>
        <v>0</v>
      </c>
      <c r="AR480" s="215" t="s">
        <v>341</v>
      </c>
      <c r="AT480" s="215" t="s">
        <v>170</v>
      </c>
      <c r="AU480" s="215" t="s">
        <v>134</v>
      </c>
      <c r="AY480" s="17" t="s">
        <v>126</v>
      </c>
      <c r="BE480" s="216">
        <f>IF(N480="základní",J480,0)</f>
        <v>0</v>
      </c>
      <c r="BF480" s="216">
        <f>IF(N480="snížená",J480,0)</f>
        <v>0</v>
      </c>
      <c r="BG480" s="216">
        <f>IF(N480="zákl. přenesená",J480,0)</f>
        <v>0</v>
      </c>
      <c r="BH480" s="216">
        <f>IF(N480="sníž. přenesená",J480,0)</f>
        <v>0</v>
      </c>
      <c r="BI480" s="216">
        <f>IF(N480="nulová",J480,0)</f>
        <v>0</v>
      </c>
      <c r="BJ480" s="17" t="s">
        <v>134</v>
      </c>
      <c r="BK480" s="216">
        <f>ROUND(I480*H480,2)</f>
        <v>0</v>
      </c>
      <c r="BL480" s="17" t="s">
        <v>224</v>
      </c>
      <c r="BM480" s="215" t="s">
        <v>717</v>
      </c>
    </row>
    <row r="481" s="12" customFormat="1">
      <c r="B481" s="220"/>
      <c r="C481" s="221"/>
      <c r="D481" s="217" t="s">
        <v>144</v>
      </c>
      <c r="E481" s="221"/>
      <c r="F481" s="223" t="s">
        <v>718</v>
      </c>
      <c r="G481" s="221"/>
      <c r="H481" s="224">
        <v>477.952</v>
      </c>
      <c r="I481" s="225"/>
      <c r="J481" s="221"/>
      <c r="K481" s="221"/>
      <c r="L481" s="226"/>
      <c r="M481" s="227"/>
      <c r="N481" s="228"/>
      <c r="O481" s="228"/>
      <c r="P481" s="228"/>
      <c r="Q481" s="228"/>
      <c r="R481" s="228"/>
      <c r="S481" s="228"/>
      <c r="T481" s="229"/>
      <c r="AT481" s="230" t="s">
        <v>144</v>
      </c>
      <c r="AU481" s="230" t="s">
        <v>134</v>
      </c>
      <c r="AV481" s="12" t="s">
        <v>134</v>
      </c>
      <c r="AW481" s="12" t="s">
        <v>4</v>
      </c>
      <c r="AX481" s="12" t="s">
        <v>77</v>
      </c>
      <c r="AY481" s="230" t="s">
        <v>126</v>
      </c>
    </row>
    <row r="482" s="1" customFormat="1" ht="24" customHeight="1">
      <c r="B482" s="38"/>
      <c r="C482" s="204" t="s">
        <v>719</v>
      </c>
      <c r="D482" s="204" t="s">
        <v>128</v>
      </c>
      <c r="E482" s="205" t="s">
        <v>720</v>
      </c>
      <c r="F482" s="206" t="s">
        <v>721</v>
      </c>
      <c r="G482" s="207" t="s">
        <v>131</v>
      </c>
      <c r="H482" s="208">
        <v>234.28999999999999</v>
      </c>
      <c r="I482" s="209"/>
      <c r="J482" s="210">
        <f>ROUND(I482*H482,2)</f>
        <v>0</v>
      </c>
      <c r="K482" s="206" t="s">
        <v>141</v>
      </c>
      <c r="L482" s="43"/>
      <c r="M482" s="211" t="s">
        <v>19</v>
      </c>
      <c r="N482" s="212" t="s">
        <v>44</v>
      </c>
      <c r="O482" s="83"/>
      <c r="P482" s="213">
        <f>O482*H482</f>
        <v>0</v>
      </c>
      <c r="Q482" s="213">
        <v>0</v>
      </c>
      <c r="R482" s="213">
        <f>Q482*H482</f>
        <v>0</v>
      </c>
      <c r="S482" s="213">
        <v>0</v>
      </c>
      <c r="T482" s="214">
        <f>S482*H482</f>
        <v>0</v>
      </c>
      <c r="AR482" s="215" t="s">
        <v>224</v>
      </c>
      <c r="AT482" s="215" t="s">
        <v>128</v>
      </c>
      <c r="AU482" s="215" t="s">
        <v>134</v>
      </c>
      <c r="AY482" s="17" t="s">
        <v>126</v>
      </c>
      <c r="BE482" s="216">
        <f>IF(N482="základní",J482,0)</f>
        <v>0</v>
      </c>
      <c r="BF482" s="216">
        <f>IF(N482="snížená",J482,0)</f>
        <v>0</v>
      </c>
      <c r="BG482" s="216">
        <f>IF(N482="zákl. přenesená",J482,0)</f>
        <v>0</v>
      </c>
      <c r="BH482" s="216">
        <f>IF(N482="sníž. přenesená",J482,0)</f>
        <v>0</v>
      </c>
      <c r="BI482" s="216">
        <f>IF(N482="nulová",J482,0)</f>
        <v>0</v>
      </c>
      <c r="BJ482" s="17" t="s">
        <v>134</v>
      </c>
      <c r="BK482" s="216">
        <f>ROUND(I482*H482,2)</f>
        <v>0</v>
      </c>
      <c r="BL482" s="17" t="s">
        <v>224</v>
      </c>
      <c r="BM482" s="215" t="s">
        <v>722</v>
      </c>
    </row>
    <row r="483" s="1" customFormat="1" ht="16.5" customHeight="1">
      <c r="B483" s="38"/>
      <c r="C483" s="242" t="s">
        <v>723</v>
      </c>
      <c r="D483" s="242" t="s">
        <v>170</v>
      </c>
      <c r="E483" s="243" t="s">
        <v>724</v>
      </c>
      <c r="F483" s="244" t="s">
        <v>725</v>
      </c>
      <c r="G483" s="245" t="s">
        <v>131</v>
      </c>
      <c r="H483" s="246">
        <v>269.43400000000003</v>
      </c>
      <c r="I483" s="247"/>
      <c r="J483" s="248">
        <f>ROUND(I483*H483,2)</f>
        <v>0</v>
      </c>
      <c r="K483" s="244" t="s">
        <v>212</v>
      </c>
      <c r="L483" s="249"/>
      <c r="M483" s="250" t="s">
        <v>19</v>
      </c>
      <c r="N483" s="251" t="s">
        <v>44</v>
      </c>
      <c r="O483" s="83"/>
      <c r="P483" s="213">
        <f>O483*H483</f>
        <v>0</v>
      </c>
      <c r="Q483" s="213">
        <v>0.00029999999999999997</v>
      </c>
      <c r="R483" s="213">
        <f>Q483*H483</f>
        <v>0.080830200000000005</v>
      </c>
      <c r="S483" s="213">
        <v>0</v>
      </c>
      <c r="T483" s="214">
        <f>S483*H483</f>
        <v>0</v>
      </c>
      <c r="AR483" s="215" t="s">
        <v>341</v>
      </c>
      <c r="AT483" s="215" t="s">
        <v>170</v>
      </c>
      <c r="AU483" s="215" t="s">
        <v>134</v>
      </c>
      <c r="AY483" s="17" t="s">
        <v>126</v>
      </c>
      <c r="BE483" s="216">
        <f>IF(N483="základní",J483,0)</f>
        <v>0</v>
      </c>
      <c r="BF483" s="216">
        <f>IF(N483="snížená",J483,0)</f>
        <v>0</v>
      </c>
      <c r="BG483" s="216">
        <f>IF(N483="zákl. přenesená",J483,0)</f>
        <v>0</v>
      </c>
      <c r="BH483" s="216">
        <f>IF(N483="sníž. přenesená",J483,0)</f>
        <v>0</v>
      </c>
      <c r="BI483" s="216">
        <f>IF(N483="nulová",J483,0)</f>
        <v>0</v>
      </c>
      <c r="BJ483" s="17" t="s">
        <v>134</v>
      </c>
      <c r="BK483" s="216">
        <f>ROUND(I483*H483,2)</f>
        <v>0</v>
      </c>
      <c r="BL483" s="17" t="s">
        <v>224</v>
      </c>
      <c r="BM483" s="215" t="s">
        <v>726</v>
      </c>
    </row>
    <row r="484" s="12" customFormat="1">
      <c r="B484" s="220"/>
      <c r="C484" s="221"/>
      <c r="D484" s="217" t="s">
        <v>144</v>
      </c>
      <c r="E484" s="221"/>
      <c r="F484" s="223" t="s">
        <v>683</v>
      </c>
      <c r="G484" s="221"/>
      <c r="H484" s="224">
        <v>269.43400000000003</v>
      </c>
      <c r="I484" s="225"/>
      <c r="J484" s="221"/>
      <c r="K484" s="221"/>
      <c r="L484" s="226"/>
      <c r="M484" s="227"/>
      <c r="N484" s="228"/>
      <c r="O484" s="228"/>
      <c r="P484" s="228"/>
      <c r="Q484" s="228"/>
      <c r="R484" s="228"/>
      <c r="S484" s="228"/>
      <c r="T484" s="229"/>
      <c r="AT484" s="230" t="s">
        <v>144</v>
      </c>
      <c r="AU484" s="230" t="s">
        <v>134</v>
      </c>
      <c r="AV484" s="12" t="s">
        <v>134</v>
      </c>
      <c r="AW484" s="12" t="s">
        <v>4</v>
      </c>
      <c r="AX484" s="12" t="s">
        <v>77</v>
      </c>
      <c r="AY484" s="230" t="s">
        <v>126</v>
      </c>
    </row>
    <row r="485" s="1" customFormat="1" ht="16.5" customHeight="1">
      <c r="B485" s="38"/>
      <c r="C485" s="204" t="s">
        <v>727</v>
      </c>
      <c r="D485" s="204" t="s">
        <v>128</v>
      </c>
      <c r="E485" s="205" t="s">
        <v>728</v>
      </c>
      <c r="F485" s="206" t="s">
        <v>729</v>
      </c>
      <c r="G485" s="207" t="s">
        <v>131</v>
      </c>
      <c r="H485" s="208">
        <v>234.28999999999999</v>
      </c>
      <c r="I485" s="209"/>
      <c r="J485" s="210">
        <f>ROUND(I485*H485,2)</f>
        <v>0</v>
      </c>
      <c r="K485" s="206" t="s">
        <v>141</v>
      </c>
      <c r="L485" s="43"/>
      <c r="M485" s="211" t="s">
        <v>19</v>
      </c>
      <c r="N485" s="212" t="s">
        <v>44</v>
      </c>
      <c r="O485" s="83"/>
      <c r="P485" s="213">
        <f>O485*H485</f>
        <v>0</v>
      </c>
      <c r="Q485" s="213">
        <v>0</v>
      </c>
      <c r="R485" s="213">
        <f>Q485*H485</f>
        <v>0</v>
      </c>
      <c r="S485" s="213">
        <v>0</v>
      </c>
      <c r="T485" s="214">
        <f>S485*H485</f>
        <v>0</v>
      </c>
      <c r="AR485" s="215" t="s">
        <v>224</v>
      </c>
      <c r="AT485" s="215" t="s">
        <v>128</v>
      </c>
      <c r="AU485" s="215" t="s">
        <v>134</v>
      </c>
      <c r="AY485" s="17" t="s">
        <v>126</v>
      </c>
      <c r="BE485" s="216">
        <f>IF(N485="základní",J485,0)</f>
        <v>0</v>
      </c>
      <c r="BF485" s="216">
        <f>IF(N485="snížená",J485,0)</f>
        <v>0</v>
      </c>
      <c r="BG485" s="216">
        <f>IF(N485="zákl. přenesená",J485,0)</f>
        <v>0</v>
      </c>
      <c r="BH485" s="216">
        <f>IF(N485="sníž. přenesená",J485,0)</f>
        <v>0</v>
      </c>
      <c r="BI485" s="216">
        <f>IF(N485="nulová",J485,0)</f>
        <v>0</v>
      </c>
      <c r="BJ485" s="17" t="s">
        <v>134</v>
      </c>
      <c r="BK485" s="216">
        <f>ROUND(I485*H485,2)</f>
        <v>0</v>
      </c>
      <c r="BL485" s="17" t="s">
        <v>224</v>
      </c>
      <c r="BM485" s="215" t="s">
        <v>730</v>
      </c>
    </row>
    <row r="486" s="1" customFormat="1">
      <c r="B486" s="38"/>
      <c r="C486" s="39"/>
      <c r="D486" s="217" t="s">
        <v>136</v>
      </c>
      <c r="E486" s="39"/>
      <c r="F486" s="218" t="s">
        <v>731</v>
      </c>
      <c r="G486" s="39"/>
      <c r="H486" s="39"/>
      <c r="I486" s="129"/>
      <c r="J486" s="39"/>
      <c r="K486" s="39"/>
      <c r="L486" s="43"/>
      <c r="M486" s="219"/>
      <c r="N486" s="83"/>
      <c r="O486" s="83"/>
      <c r="P486" s="83"/>
      <c r="Q486" s="83"/>
      <c r="R486" s="83"/>
      <c r="S486" s="83"/>
      <c r="T486" s="84"/>
      <c r="AT486" s="17" t="s">
        <v>136</v>
      </c>
      <c r="AU486" s="17" t="s">
        <v>134</v>
      </c>
    </row>
    <row r="487" s="1" customFormat="1" ht="24" customHeight="1">
      <c r="B487" s="38"/>
      <c r="C487" s="242" t="s">
        <v>732</v>
      </c>
      <c r="D487" s="242" t="s">
        <v>170</v>
      </c>
      <c r="E487" s="243" t="s">
        <v>733</v>
      </c>
      <c r="F487" s="244" t="s">
        <v>734</v>
      </c>
      <c r="G487" s="245" t="s">
        <v>131</v>
      </c>
      <c r="H487" s="246">
        <v>269.43400000000003</v>
      </c>
      <c r="I487" s="247"/>
      <c r="J487" s="248">
        <f>ROUND(I487*H487,2)</f>
        <v>0</v>
      </c>
      <c r="K487" s="244" t="s">
        <v>212</v>
      </c>
      <c r="L487" s="249"/>
      <c r="M487" s="250" t="s">
        <v>19</v>
      </c>
      <c r="N487" s="251" t="s">
        <v>44</v>
      </c>
      <c r="O487" s="83"/>
      <c r="P487" s="213">
        <f>O487*H487</f>
        <v>0</v>
      </c>
      <c r="Q487" s="213">
        <v>0.00063000000000000003</v>
      </c>
      <c r="R487" s="213">
        <f>Q487*H487</f>
        <v>0.16974342000000003</v>
      </c>
      <c r="S487" s="213">
        <v>0</v>
      </c>
      <c r="T487" s="214">
        <f>S487*H487</f>
        <v>0</v>
      </c>
      <c r="AR487" s="215" t="s">
        <v>341</v>
      </c>
      <c r="AT487" s="215" t="s">
        <v>170</v>
      </c>
      <c r="AU487" s="215" t="s">
        <v>134</v>
      </c>
      <c r="AY487" s="17" t="s">
        <v>126</v>
      </c>
      <c r="BE487" s="216">
        <f>IF(N487="základní",J487,0)</f>
        <v>0</v>
      </c>
      <c r="BF487" s="216">
        <f>IF(N487="snížená",J487,0)</f>
        <v>0</v>
      </c>
      <c r="BG487" s="216">
        <f>IF(N487="zákl. přenesená",J487,0)</f>
        <v>0</v>
      </c>
      <c r="BH487" s="216">
        <f>IF(N487="sníž. přenesená",J487,0)</f>
        <v>0</v>
      </c>
      <c r="BI487" s="216">
        <f>IF(N487="nulová",J487,0)</f>
        <v>0</v>
      </c>
      <c r="BJ487" s="17" t="s">
        <v>134</v>
      </c>
      <c r="BK487" s="216">
        <f>ROUND(I487*H487,2)</f>
        <v>0</v>
      </c>
      <c r="BL487" s="17" t="s">
        <v>224</v>
      </c>
      <c r="BM487" s="215" t="s">
        <v>735</v>
      </c>
    </row>
    <row r="488" s="12" customFormat="1">
      <c r="B488" s="220"/>
      <c r="C488" s="221"/>
      <c r="D488" s="217" t="s">
        <v>144</v>
      </c>
      <c r="E488" s="221"/>
      <c r="F488" s="223" t="s">
        <v>683</v>
      </c>
      <c r="G488" s="221"/>
      <c r="H488" s="224">
        <v>269.43400000000003</v>
      </c>
      <c r="I488" s="225"/>
      <c r="J488" s="221"/>
      <c r="K488" s="221"/>
      <c r="L488" s="226"/>
      <c r="M488" s="227"/>
      <c r="N488" s="228"/>
      <c r="O488" s="228"/>
      <c r="P488" s="228"/>
      <c r="Q488" s="228"/>
      <c r="R488" s="228"/>
      <c r="S488" s="228"/>
      <c r="T488" s="229"/>
      <c r="AT488" s="230" t="s">
        <v>144</v>
      </c>
      <c r="AU488" s="230" t="s">
        <v>134</v>
      </c>
      <c r="AV488" s="12" t="s">
        <v>134</v>
      </c>
      <c r="AW488" s="12" t="s">
        <v>4</v>
      </c>
      <c r="AX488" s="12" t="s">
        <v>77</v>
      </c>
      <c r="AY488" s="230" t="s">
        <v>126</v>
      </c>
    </row>
    <row r="489" s="1" customFormat="1" ht="16.5" customHeight="1">
      <c r="B489" s="38"/>
      <c r="C489" s="204" t="s">
        <v>736</v>
      </c>
      <c r="D489" s="204" t="s">
        <v>128</v>
      </c>
      <c r="E489" s="205" t="s">
        <v>737</v>
      </c>
      <c r="F489" s="206" t="s">
        <v>738</v>
      </c>
      <c r="G489" s="207" t="s">
        <v>131</v>
      </c>
      <c r="H489" s="208">
        <v>234.28999999999999</v>
      </c>
      <c r="I489" s="209"/>
      <c r="J489" s="210">
        <f>ROUND(I489*H489,2)</f>
        <v>0</v>
      </c>
      <c r="K489" s="206" t="s">
        <v>141</v>
      </c>
      <c r="L489" s="43"/>
      <c r="M489" s="211" t="s">
        <v>19</v>
      </c>
      <c r="N489" s="212" t="s">
        <v>44</v>
      </c>
      <c r="O489" s="83"/>
      <c r="P489" s="213">
        <f>O489*H489</f>
        <v>0</v>
      </c>
      <c r="Q489" s="213">
        <v>0</v>
      </c>
      <c r="R489" s="213">
        <f>Q489*H489</f>
        <v>0</v>
      </c>
      <c r="S489" s="213">
        <v>0</v>
      </c>
      <c r="T489" s="214">
        <f>S489*H489</f>
        <v>0</v>
      </c>
      <c r="AR489" s="215" t="s">
        <v>133</v>
      </c>
      <c r="AT489" s="215" t="s">
        <v>128</v>
      </c>
      <c r="AU489" s="215" t="s">
        <v>134</v>
      </c>
      <c r="AY489" s="17" t="s">
        <v>126</v>
      </c>
      <c r="BE489" s="216">
        <f>IF(N489="základní",J489,0)</f>
        <v>0</v>
      </c>
      <c r="BF489" s="216">
        <f>IF(N489="snížená",J489,0)</f>
        <v>0</v>
      </c>
      <c r="BG489" s="216">
        <f>IF(N489="zákl. přenesená",J489,0)</f>
        <v>0</v>
      </c>
      <c r="BH489" s="216">
        <f>IF(N489="sníž. přenesená",J489,0)</f>
        <v>0</v>
      </c>
      <c r="BI489" s="216">
        <f>IF(N489="nulová",J489,0)</f>
        <v>0</v>
      </c>
      <c r="BJ489" s="17" t="s">
        <v>134</v>
      </c>
      <c r="BK489" s="216">
        <f>ROUND(I489*H489,2)</f>
        <v>0</v>
      </c>
      <c r="BL489" s="17" t="s">
        <v>133</v>
      </c>
      <c r="BM489" s="215" t="s">
        <v>739</v>
      </c>
    </row>
    <row r="490" s="1" customFormat="1">
      <c r="B490" s="38"/>
      <c r="C490" s="39"/>
      <c r="D490" s="217" t="s">
        <v>136</v>
      </c>
      <c r="E490" s="39"/>
      <c r="F490" s="218" t="s">
        <v>740</v>
      </c>
      <c r="G490" s="39"/>
      <c r="H490" s="39"/>
      <c r="I490" s="129"/>
      <c r="J490" s="39"/>
      <c r="K490" s="39"/>
      <c r="L490" s="43"/>
      <c r="M490" s="219"/>
      <c r="N490" s="83"/>
      <c r="O490" s="83"/>
      <c r="P490" s="83"/>
      <c r="Q490" s="83"/>
      <c r="R490" s="83"/>
      <c r="S490" s="83"/>
      <c r="T490" s="84"/>
      <c r="AT490" s="17" t="s">
        <v>136</v>
      </c>
      <c r="AU490" s="17" t="s">
        <v>134</v>
      </c>
    </row>
    <row r="491" s="12" customFormat="1">
      <c r="B491" s="220"/>
      <c r="C491" s="221"/>
      <c r="D491" s="217" t="s">
        <v>144</v>
      </c>
      <c r="E491" s="222" t="s">
        <v>19</v>
      </c>
      <c r="F491" s="223" t="s">
        <v>500</v>
      </c>
      <c r="G491" s="221"/>
      <c r="H491" s="224">
        <v>234.28999999999999</v>
      </c>
      <c r="I491" s="225"/>
      <c r="J491" s="221"/>
      <c r="K491" s="221"/>
      <c r="L491" s="226"/>
      <c r="M491" s="227"/>
      <c r="N491" s="228"/>
      <c r="O491" s="228"/>
      <c r="P491" s="228"/>
      <c r="Q491" s="228"/>
      <c r="R491" s="228"/>
      <c r="S491" s="228"/>
      <c r="T491" s="229"/>
      <c r="AT491" s="230" t="s">
        <v>144</v>
      </c>
      <c r="AU491" s="230" t="s">
        <v>134</v>
      </c>
      <c r="AV491" s="12" t="s">
        <v>134</v>
      </c>
      <c r="AW491" s="12" t="s">
        <v>33</v>
      </c>
      <c r="AX491" s="12" t="s">
        <v>77</v>
      </c>
      <c r="AY491" s="230" t="s">
        <v>126</v>
      </c>
    </row>
    <row r="492" s="1" customFormat="1" ht="16.5" customHeight="1">
      <c r="B492" s="38"/>
      <c r="C492" s="242" t="s">
        <v>741</v>
      </c>
      <c r="D492" s="242" t="s">
        <v>170</v>
      </c>
      <c r="E492" s="243" t="s">
        <v>742</v>
      </c>
      <c r="F492" s="244" t="s">
        <v>743</v>
      </c>
      <c r="G492" s="245" t="s">
        <v>173</v>
      </c>
      <c r="H492" s="246">
        <v>0.082000000000000003</v>
      </c>
      <c r="I492" s="247"/>
      <c r="J492" s="248">
        <f>ROUND(I492*H492,2)</f>
        <v>0</v>
      </c>
      <c r="K492" s="244" t="s">
        <v>212</v>
      </c>
      <c r="L492" s="249"/>
      <c r="M492" s="250" t="s">
        <v>19</v>
      </c>
      <c r="N492" s="251" t="s">
        <v>44</v>
      </c>
      <c r="O492" s="83"/>
      <c r="P492" s="213">
        <f>O492*H492</f>
        <v>0</v>
      </c>
      <c r="Q492" s="213">
        <v>1</v>
      </c>
      <c r="R492" s="213">
        <f>Q492*H492</f>
        <v>0.082000000000000003</v>
      </c>
      <c r="S492" s="213">
        <v>0</v>
      </c>
      <c r="T492" s="214">
        <f>S492*H492</f>
        <v>0</v>
      </c>
      <c r="AR492" s="215" t="s">
        <v>174</v>
      </c>
      <c r="AT492" s="215" t="s">
        <v>170</v>
      </c>
      <c r="AU492" s="215" t="s">
        <v>134</v>
      </c>
      <c r="AY492" s="17" t="s">
        <v>126</v>
      </c>
      <c r="BE492" s="216">
        <f>IF(N492="základní",J492,0)</f>
        <v>0</v>
      </c>
      <c r="BF492" s="216">
        <f>IF(N492="snížená",J492,0)</f>
        <v>0</v>
      </c>
      <c r="BG492" s="216">
        <f>IF(N492="zákl. přenesená",J492,0)</f>
        <v>0</v>
      </c>
      <c r="BH492" s="216">
        <f>IF(N492="sníž. přenesená",J492,0)</f>
        <v>0</v>
      </c>
      <c r="BI492" s="216">
        <f>IF(N492="nulová",J492,0)</f>
        <v>0</v>
      </c>
      <c r="BJ492" s="17" t="s">
        <v>134</v>
      </c>
      <c r="BK492" s="216">
        <f>ROUND(I492*H492,2)</f>
        <v>0</v>
      </c>
      <c r="BL492" s="17" t="s">
        <v>133</v>
      </c>
      <c r="BM492" s="215" t="s">
        <v>744</v>
      </c>
    </row>
    <row r="493" s="12" customFormat="1">
      <c r="B493" s="220"/>
      <c r="C493" s="221"/>
      <c r="D493" s="217" t="s">
        <v>144</v>
      </c>
      <c r="E493" s="221"/>
      <c r="F493" s="223" t="s">
        <v>745</v>
      </c>
      <c r="G493" s="221"/>
      <c r="H493" s="224">
        <v>0.082000000000000003</v>
      </c>
      <c r="I493" s="225"/>
      <c r="J493" s="221"/>
      <c r="K493" s="221"/>
      <c r="L493" s="226"/>
      <c r="M493" s="227"/>
      <c r="N493" s="228"/>
      <c r="O493" s="228"/>
      <c r="P493" s="228"/>
      <c r="Q493" s="228"/>
      <c r="R493" s="228"/>
      <c r="S493" s="228"/>
      <c r="T493" s="229"/>
      <c r="AT493" s="230" t="s">
        <v>144</v>
      </c>
      <c r="AU493" s="230" t="s">
        <v>134</v>
      </c>
      <c r="AV493" s="12" t="s">
        <v>134</v>
      </c>
      <c r="AW493" s="12" t="s">
        <v>4</v>
      </c>
      <c r="AX493" s="12" t="s">
        <v>77</v>
      </c>
      <c r="AY493" s="230" t="s">
        <v>126</v>
      </c>
    </row>
    <row r="494" s="1" customFormat="1" ht="24" customHeight="1">
      <c r="B494" s="38"/>
      <c r="C494" s="204" t="s">
        <v>746</v>
      </c>
      <c r="D494" s="204" t="s">
        <v>128</v>
      </c>
      <c r="E494" s="205" t="s">
        <v>747</v>
      </c>
      <c r="F494" s="206" t="s">
        <v>748</v>
      </c>
      <c r="G494" s="207" t="s">
        <v>173</v>
      </c>
      <c r="H494" s="208">
        <v>84.400999999999996</v>
      </c>
      <c r="I494" s="209"/>
      <c r="J494" s="210">
        <f>ROUND(I494*H494,2)</f>
        <v>0</v>
      </c>
      <c r="K494" s="206" t="s">
        <v>141</v>
      </c>
      <c r="L494" s="43"/>
      <c r="M494" s="211" t="s">
        <v>19</v>
      </c>
      <c r="N494" s="212" t="s">
        <v>44</v>
      </c>
      <c r="O494" s="83"/>
      <c r="P494" s="213">
        <f>O494*H494</f>
        <v>0</v>
      </c>
      <c r="Q494" s="213">
        <v>0</v>
      </c>
      <c r="R494" s="213">
        <f>Q494*H494</f>
        <v>0</v>
      </c>
      <c r="S494" s="213">
        <v>0</v>
      </c>
      <c r="T494" s="214">
        <f>S494*H494</f>
        <v>0</v>
      </c>
      <c r="AR494" s="215" t="s">
        <v>224</v>
      </c>
      <c r="AT494" s="215" t="s">
        <v>128</v>
      </c>
      <c r="AU494" s="215" t="s">
        <v>134</v>
      </c>
      <c r="AY494" s="17" t="s">
        <v>126</v>
      </c>
      <c r="BE494" s="216">
        <f>IF(N494="základní",J494,0)</f>
        <v>0</v>
      </c>
      <c r="BF494" s="216">
        <f>IF(N494="snížená",J494,0)</f>
        <v>0</v>
      </c>
      <c r="BG494" s="216">
        <f>IF(N494="zákl. přenesená",J494,0)</f>
        <v>0</v>
      </c>
      <c r="BH494" s="216">
        <f>IF(N494="sníž. přenesená",J494,0)</f>
        <v>0</v>
      </c>
      <c r="BI494" s="216">
        <f>IF(N494="nulová",J494,0)</f>
        <v>0</v>
      </c>
      <c r="BJ494" s="17" t="s">
        <v>134</v>
      </c>
      <c r="BK494" s="216">
        <f>ROUND(I494*H494,2)</f>
        <v>0</v>
      </c>
      <c r="BL494" s="17" t="s">
        <v>224</v>
      </c>
      <c r="BM494" s="215" t="s">
        <v>749</v>
      </c>
    </row>
    <row r="495" s="1" customFormat="1">
      <c r="B495" s="38"/>
      <c r="C495" s="39"/>
      <c r="D495" s="217" t="s">
        <v>136</v>
      </c>
      <c r="E495" s="39"/>
      <c r="F495" s="218" t="s">
        <v>750</v>
      </c>
      <c r="G495" s="39"/>
      <c r="H495" s="39"/>
      <c r="I495" s="129"/>
      <c r="J495" s="39"/>
      <c r="K495" s="39"/>
      <c r="L495" s="43"/>
      <c r="M495" s="219"/>
      <c r="N495" s="83"/>
      <c r="O495" s="83"/>
      <c r="P495" s="83"/>
      <c r="Q495" s="83"/>
      <c r="R495" s="83"/>
      <c r="S495" s="83"/>
      <c r="T495" s="84"/>
      <c r="AT495" s="17" t="s">
        <v>136</v>
      </c>
      <c r="AU495" s="17" t="s">
        <v>134</v>
      </c>
    </row>
    <row r="496" s="11" customFormat="1" ht="22.8" customHeight="1">
      <c r="B496" s="188"/>
      <c r="C496" s="189"/>
      <c r="D496" s="190" t="s">
        <v>71</v>
      </c>
      <c r="E496" s="202" t="s">
        <v>751</v>
      </c>
      <c r="F496" s="202" t="s">
        <v>752</v>
      </c>
      <c r="G496" s="189"/>
      <c r="H496" s="189"/>
      <c r="I496" s="192"/>
      <c r="J496" s="203">
        <f>BK496</f>
        <v>0</v>
      </c>
      <c r="K496" s="189"/>
      <c r="L496" s="194"/>
      <c r="M496" s="195"/>
      <c r="N496" s="196"/>
      <c r="O496" s="196"/>
      <c r="P496" s="197">
        <f>SUM(P497:P499)</f>
        <v>0</v>
      </c>
      <c r="Q496" s="196"/>
      <c r="R496" s="197">
        <f>SUM(R497:R499)</f>
        <v>0</v>
      </c>
      <c r="S496" s="196"/>
      <c r="T496" s="198">
        <f>SUM(T497:T499)</f>
        <v>0</v>
      </c>
      <c r="AR496" s="199" t="s">
        <v>134</v>
      </c>
      <c r="AT496" s="200" t="s">
        <v>71</v>
      </c>
      <c r="AU496" s="200" t="s">
        <v>77</v>
      </c>
      <c r="AY496" s="199" t="s">
        <v>126</v>
      </c>
      <c r="BK496" s="201">
        <f>SUM(BK497:BK499)</f>
        <v>0</v>
      </c>
    </row>
    <row r="497" s="1" customFormat="1" ht="16.5" customHeight="1">
      <c r="B497" s="38"/>
      <c r="C497" s="204" t="s">
        <v>753</v>
      </c>
      <c r="D497" s="204" t="s">
        <v>128</v>
      </c>
      <c r="E497" s="205" t="s">
        <v>754</v>
      </c>
      <c r="F497" s="206" t="s">
        <v>755</v>
      </c>
      <c r="G497" s="207" t="s">
        <v>427</v>
      </c>
      <c r="H497" s="208">
        <v>1</v>
      </c>
      <c r="I497" s="209"/>
      <c r="J497" s="210">
        <f>ROUND(I497*H497,2)</f>
        <v>0</v>
      </c>
      <c r="K497" s="206" t="s">
        <v>212</v>
      </c>
      <c r="L497" s="43"/>
      <c r="M497" s="211" t="s">
        <v>19</v>
      </c>
      <c r="N497" s="212" t="s">
        <v>44</v>
      </c>
      <c r="O497" s="83"/>
      <c r="P497" s="213">
        <f>O497*H497</f>
        <v>0</v>
      </c>
      <c r="Q497" s="213">
        <v>0</v>
      </c>
      <c r="R497" s="213">
        <f>Q497*H497</f>
        <v>0</v>
      </c>
      <c r="S497" s="213">
        <v>0</v>
      </c>
      <c r="T497" s="214">
        <f>S497*H497</f>
        <v>0</v>
      </c>
      <c r="AR497" s="215" t="s">
        <v>224</v>
      </c>
      <c r="AT497" s="215" t="s">
        <v>128</v>
      </c>
      <c r="AU497" s="215" t="s">
        <v>134</v>
      </c>
      <c r="AY497" s="17" t="s">
        <v>126</v>
      </c>
      <c r="BE497" s="216">
        <f>IF(N497="základní",J497,0)</f>
        <v>0</v>
      </c>
      <c r="BF497" s="216">
        <f>IF(N497="snížená",J497,0)</f>
        <v>0</v>
      </c>
      <c r="BG497" s="216">
        <f>IF(N497="zákl. přenesená",J497,0)</f>
        <v>0</v>
      </c>
      <c r="BH497" s="216">
        <f>IF(N497="sníž. přenesená",J497,0)</f>
        <v>0</v>
      </c>
      <c r="BI497" s="216">
        <f>IF(N497="nulová",J497,0)</f>
        <v>0</v>
      </c>
      <c r="BJ497" s="17" t="s">
        <v>134</v>
      </c>
      <c r="BK497" s="216">
        <f>ROUND(I497*H497,2)</f>
        <v>0</v>
      </c>
      <c r="BL497" s="17" t="s">
        <v>224</v>
      </c>
      <c r="BM497" s="215" t="s">
        <v>756</v>
      </c>
    </row>
    <row r="498" s="1" customFormat="1">
      <c r="B498" s="38"/>
      <c r="C498" s="39"/>
      <c r="D498" s="217" t="s">
        <v>429</v>
      </c>
      <c r="E498" s="39"/>
      <c r="F498" s="218" t="s">
        <v>757</v>
      </c>
      <c r="G498" s="39"/>
      <c r="H498" s="39"/>
      <c r="I498" s="129"/>
      <c r="J498" s="39"/>
      <c r="K498" s="39"/>
      <c r="L498" s="43"/>
      <c r="M498" s="219"/>
      <c r="N498" s="83"/>
      <c r="O498" s="83"/>
      <c r="P498" s="83"/>
      <c r="Q498" s="83"/>
      <c r="R498" s="83"/>
      <c r="S498" s="83"/>
      <c r="T498" s="84"/>
      <c r="AT498" s="17" t="s">
        <v>429</v>
      </c>
      <c r="AU498" s="17" t="s">
        <v>134</v>
      </c>
    </row>
    <row r="499" s="1" customFormat="1" ht="16.5" customHeight="1">
      <c r="B499" s="38"/>
      <c r="C499" s="204" t="s">
        <v>758</v>
      </c>
      <c r="D499" s="204" t="s">
        <v>128</v>
      </c>
      <c r="E499" s="205" t="s">
        <v>759</v>
      </c>
      <c r="F499" s="206" t="s">
        <v>760</v>
      </c>
      <c r="G499" s="207" t="s">
        <v>211</v>
      </c>
      <c r="H499" s="208">
        <v>1</v>
      </c>
      <c r="I499" s="209"/>
      <c r="J499" s="210">
        <f>ROUND(I499*H499,2)</f>
        <v>0</v>
      </c>
      <c r="K499" s="206" t="s">
        <v>19</v>
      </c>
      <c r="L499" s="43"/>
      <c r="M499" s="211" t="s">
        <v>19</v>
      </c>
      <c r="N499" s="212" t="s">
        <v>44</v>
      </c>
      <c r="O499" s="83"/>
      <c r="P499" s="213">
        <f>O499*H499</f>
        <v>0</v>
      </c>
      <c r="Q499" s="213">
        <v>0</v>
      </c>
      <c r="R499" s="213">
        <f>Q499*H499</f>
        <v>0</v>
      </c>
      <c r="S499" s="213">
        <v>0</v>
      </c>
      <c r="T499" s="214">
        <f>S499*H499</f>
        <v>0</v>
      </c>
      <c r="AR499" s="215" t="s">
        <v>224</v>
      </c>
      <c r="AT499" s="215" t="s">
        <v>128</v>
      </c>
      <c r="AU499" s="215" t="s">
        <v>134</v>
      </c>
      <c r="AY499" s="17" t="s">
        <v>126</v>
      </c>
      <c r="BE499" s="216">
        <f>IF(N499="základní",J499,0)</f>
        <v>0</v>
      </c>
      <c r="BF499" s="216">
        <f>IF(N499="snížená",J499,0)</f>
        <v>0</v>
      </c>
      <c r="BG499" s="216">
        <f>IF(N499="zákl. přenesená",J499,0)</f>
        <v>0</v>
      </c>
      <c r="BH499" s="216">
        <f>IF(N499="sníž. přenesená",J499,0)</f>
        <v>0</v>
      </c>
      <c r="BI499" s="216">
        <f>IF(N499="nulová",J499,0)</f>
        <v>0</v>
      </c>
      <c r="BJ499" s="17" t="s">
        <v>134</v>
      </c>
      <c r="BK499" s="216">
        <f>ROUND(I499*H499,2)</f>
        <v>0</v>
      </c>
      <c r="BL499" s="17" t="s">
        <v>224</v>
      </c>
      <c r="BM499" s="215" t="s">
        <v>761</v>
      </c>
    </row>
    <row r="500" s="11" customFormat="1" ht="22.8" customHeight="1">
      <c r="B500" s="188"/>
      <c r="C500" s="189"/>
      <c r="D500" s="190" t="s">
        <v>71</v>
      </c>
      <c r="E500" s="202" t="s">
        <v>762</v>
      </c>
      <c r="F500" s="202" t="s">
        <v>763</v>
      </c>
      <c r="G500" s="189"/>
      <c r="H500" s="189"/>
      <c r="I500" s="192"/>
      <c r="J500" s="203">
        <f>BK500</f>
        <v>0</v>
      </c>
      <c r="K500" s="189"/>
      <c r="L500" s="194"/>
      <c r="M500" s="195"/>
      <c r="N500" s="196"/>
      <c r="O500" s="196"/>
      <c r="P500" s="197">
        <f>SUM(P501:P505)</f>
        <v>0</v>
      </c>
      <c r="Q500" s="196"/>
      <c r="R500" s="197">
        <f>SUM(R501:R505)</f>
        <v>0.0070000000000000001</v>
      </c>
      <c r="S500" s="196"/>
      <c r="T500" s="198">
        <f>SUM(T501:T505)</f>
        <v>0</v>
      </c>
      <c r="AR500" s="199" t="s">
        <v>134</v>
      </c>
      <c r="AT500" s="200" t="s">
        <v>71</v>
      </c>
      <c r="AU500" s="200" t="s">
        <v>77</v>
      </c>
      <c r="AY500" s="199" t="s">
        <v>126</v>
      </c>
      <c r="BK500" s="201">
        <f>SUM(BK501:BK505)</f>
        <v>0</v>
      </c>
    </row>
    <row r="501" s="1" customFormat="1" ht="16.5" customHeight="1">
      <c r="B501" s="38"/>
      <c r="C501" s="204" t="s">
        <v>764</v>
      </c>
      <c r="D501" s="204" t="s">
        <v>128</v>
      </c>
      <c r="E501" s="205" t="s">
        <v>765</v>
      </c>
      <c r="F501" s="206" t="s">
        <v>766</v>
      </c>
      <c r="G501" s="207" t="s">
        <v>298</v>
      </c>
      <c r="H501" s="208">
        <v>7.7000000000000002</v>
      </c>
      <c r="I501" s="209"/>
      <c r="J501" s="210">
        <f>ROUND(I501*H501,2)</f>
        <v>0</v>
      </c>
      <c r="K501" s="206" t="s">
        <v>141</v>
      </c>
      <c r="L501" s="43"/>
      <c r="M501" s="211" t="s">
        <v>19</v>
      </c>
      <c r="N501" s="212" t="s">
        <v>44</v>
      </c>
      <c r="O501" s="83"/>
      <c r="P501" s="213">
        <f>O501*H501</f>
        <v>0</v>
      </c>
      <c r="Q501" s="213">
        <v>0</v>
      </c>
      <c r="R501" s="213">
        <f>Q501*H501</f>
        <v>0</v>
      </c>
      <c r="S501" s="213">
        <v>0</v>
      </c>
      <c r="T501" s="214">
        <f>S501*H501</f>
        <v>0</v>
      </c>
      <c r="AR501" s="215" t="s">
        <v>224</v>
      </c>
      <c r="AT501" s="215" t="s">
        <v>128</v>
      </c>
      <c r="AU501" s="215" t="s">
        <v>134</v>
      </c>
      <c r="AY501" s="17" t="s">
        <v>126</v>
      </c>
      <c r="BE501" s="216">
        <f>IF(N501="základní",J501,0)</f>
        <v>0</v>
      </c>
      <c r="BF501" s="216">
        <f>IF(N501="snížená",J501,0)</f>
        <v>0</v>
      </c>
      <c r="BG501" s="216">
        <f>IF(N501="zákl. přenesená",J501,0)</f>
        <v>0</v>
      </c>
      <c r="BH501" s="216">
        <f>IF(N501="sníž. přenesená",J501,0)</f>
        <v>0</v>
      </c>
      <c r="BI501" s="216">
        <f>IF(N501="nulová",J501,0)</f>
        <v>0</v>
      </c>
      <c r="BJ501" s="17" t="s">
        <v>134</v>
      </c>
      <c r="BK501" s="216">
        <f>ROUND(I501*H501,2)</f>
        <v>0</v>
      </c>
      <c r="BL501" s="17" t="s">
        <v>224</v>
      </c>
      <c r="BM501" s="215" t="s">
        <v>767</v>
      </c>
    </row>
    <row r="502" s="12" customFormat="1">
      <c r="B502" s="220"/>
      <c r="C502" s="221"/>
      <c r="D502" s="217" t="s">
        <v>144</v>
      </c>
      <c r="E502" s="222" t="s">
        <v>19</v>
      </c>
      <c r="F502" s="223" t="s">
        <v>768</v>
      </c>
      <c r="G502" s="221"/>
      <c r="H502" s="224">
        <v>7.7000000000000002</v>
      </c>
      <c r="I502" s="225"/>
      <c r="J502" s="221"/>
      <c r="K502" s="221"/>
      <c r="L502" s="226"/>
      <c r="M502" s="227"/>
      <c r="N502" s="228"/>
      <c r="O502" s="228"/>
      <c r="P502" s="228"/>
      <c r="Q502" s="228"/>
      <c r="R502" s="228"/>
      <c r="S502" s="228"/>
      <c r="T502" s="229"/>
      <c r="AT502" s="230" t="s">
        <v>144</v>
      </c>
      <c r="AU502" s="230" t="s">
        <v>134</v>
      </c>
      <c r="AV502" s="12" t="s">
        <v>134</v>
      </c>
      <c r="AW502" s="12" t="s">
        <v>33</v>
      </c>
      <c r="AX502" s="12" t="s">
        <v>77</v>
      </c>
      <c r="AY502" s="230" t="s">
        <v>126</v>
      </c>
    </row>
    <row r="503" s="1" customFormat="1" ht="16.5" customHeight="1">
      <c r="B503" s="38"/>
      <c r="C503" s="242" t="s">
        <v>769</v>
      </c>
      <c r="D503" s="242" t="s">
        <v>170</v>
      </c>
      <c r="E503" s="243" t="s">
        <v>770</v>
      </c>
      <c r="F503" s="244" t="s">
        <v>771</v>
      </c>
      <c r="G503" s="245" t="s">
        <v>211</v>
      </c>
      <c r="H503" s="246">
        <v>14</v>
      </c>
      <c r="I503" s="247"/>
      <c r="J503" s="248">
        <f>ROUND(I503*H503,2)</f>
        <v>0</v>
      </c>
      <c r="K503" s="244" t="s">
        <v>212</v>
      </c>
      <c r="L503" s="249"/>
      <c r="M503" s="250" t="s">
        <v>19</v>
      </c>
      <c r="N503" s="251" t="s">
        <v>44</v>
      </c>
      <c r="O503" s="83"/>
      <c r="P503" s="213">
        <f>O503*H503</f>
        <v>0</v>
      </c>
      <c r="Q503" s="213">
        <v>0.00050000000000000001</v>
      </c>
      <c r="R503" s="213">
        <f>Q503*H503</f>
        <v>0.0070000000000000001</v>
      </c>
      <c r="S503" s="213">
        <v>0</v>
      </c>
      <c r="T503" s="214">
        <f>S503*H503</f>
        <v>0</v>
      </c>
      <c r="AR503" s="215" t="s">
        <v>341</v>
      </c>
      <c r="AT503" s="215" t="s">
        <v>170</v>
      </c>
      <c r="AU503" s="215" t="s">
        <v>134</v>
      </c>
      <c r="AY503" s="17" t="s">
        <v>126</v>
      </c>
      <c r="BE503" s="216">
        <f>IF(N503="základní",J503,0)</f>
        <v>0</v>
      </c>
      <c r="BF503" s="216">
        <f>IF(N503="snížená",J503,0)</f>
        <v>0</v>
      </c>
      <c r="BG503" s="216">
        <f>IF(N503="zákl. přenesená",J503,0)</f>
        <v>0</v>
      </c>
      <c r="BH503" s="216">
        <f>IF(N503="sníž. přenesená",J503,0)</f>
        <v>0</v>
      </c>
      <c r="BI503" s="216">
        <f>IF(N503="nulová",J503,0)</f>
        <v>0</v>
      </c>
      <c r="BJ503" s="17" t="s">
        <v>134</v>
      </c>
      <c r="BK503" s="216">
        <f>ROUND(I503*H503,2)</f>
        <v>0</v>
      </c>
      <c r="BL503" s="17" t="s">
        <v>224</v>
      </c>
      <c r="BM503" s="215" t="s">
        <v>772</v>
      </c>
    </row>
    <row r="504" s="1" customFormat="1" ht="24" customHeight="1">
      <c r="B504" s="38"/>
      <c r="C504" s="204" t="s">
        <v>773</v>
      </c>
      <c r="D504" s="204" t="s">
        <v>128</v>
      </c>
      <c r="E504" s="205" t="s">
        <v>774</v>
      </c>
      <c r="F504" s="206" t="s">
        <v>775</v>
      </c>
      <c r="G504" s="207" t="s">
        <v>173</v>
      </c>
      <c r="H504" s="208">
        <v>0.0070000000000000001</v>
      </c>
      <c r="I504" s="209"/>
      <c r="J504" s="210">
        <f>ROUND(I504*H504,2)</f>
        <v>0</v>
      </c>
      <c r="K504" s="206" t="s">
        <v>141</v>
      </c>
      <c r="L504" s="43"/>
      <c r="M504" s="211" t="s">
        <v>19</v>
      </c>
      <c r="N504" s="212" t="s">
        <v>44</v>
      </c>
      <c r="O504" s="83"/>
      <c r="P504" s="213">
        <f>O504*H504</f>
        <v>0</v>
      </c>
      <c r="Q504" s="213">
        <v>0</v>
      </c>
      <c r="R504" s="213">
        <f>Q504*H504</f>
        <v>0</v>
      </c>
      <c r="S504" s="213">
        <v>0</v>
      </c>
      <c r="T504" s="214">
        <f>S504*H504</f>
        <v>0</v>
      </c>
      <c r="AR504" s="215" t="s">
        <v>224</v>
      </c>
      <c r="AT504" s="215" t="s">
        <v>128</v>
      </c>
      <c r="AU504" s="215" t="s">
        <v>134</v>
      </c>
      <c r="AY504" s="17" t="s">
        <v>126</v>
      </c>
      <c r="BE504" s="216">
        <f>IF(N504="základní",J504,0)</f>
        <v>0</v>
      </c>
      <c r="BF504" s="216">
        <f>IF(N504="snížená",J504,0)</f>
        <v>0</v>
      </c>
      <c r="BG504" s="216">
        <f>IF(N504="zákl. přenesená",J504,0)</f>
        <v>0</v>
      </c>
      <c r="BH504" s="216">
        <f>IF(N504="sníž. přenesená",J504,0)</f>
        <v>0</v>
      </c>
      <c r="BI504" s="216">
        <f>IF(N504="nulová",J504,0)</f>
        <v>0</v>
      </c>
      <c r="BJ504" s="17" t="s">
        <v>134</v>
      </c>
      <c r="BK504" s="216">
        <f>ROUND(I504*H504,2)</f>
        <v>0</v>
      </c>
      <c r="BL504" s="17" t="s">
        <v>224</v>
      </c>
      <c r="BM504" s="215" t="s">
        <v>776</v>
      </c>
    </row>
    <row r="505" s="1" customFormat="1">
      <c r="B505" s="38"/>
      <c r="C505" s="39"/>
      <c r="D505" s="217" t="s">
        <v>136</v>
      </c>
      <c r="E505" s="39"/>
      <c r="F505" s="218" t="s">
        <v>658</v>
      </c>
      <c r="G505" s="39"/>
      <c r="H505" s="39"/>
      <c r="I505" s="129"/>
      <c r="J505" s="39"/>
      <c r="K505" s="39"/>
      <c r="L505" s="43"/>
      <c r="M505" s="219"/>
      <c r="N505" s="83"/>
      <c r="O505" s="83"/>
      <c r="P505" s="83"/>
      <c r="Q505" s="83"/>
      <c r="R505" s="83"/>
      <c r="S505" s="83"/>
      <c r="T505" s="84"/>
      <c r="AT505" s="17" t="s">
        <v>136</v>
      </c>
      <c r="AU505" s="17" t="s">
        <v>134</v>
      </c>
    </row>
    <row r="506" s="11" customFormat="1" ht="22.8" customHeight="1">
      <c r="B506" s="188"/>
      <c r="C506" s="189"/>
      <c r="D506" s="190" t="s">
        <v>71</v>
      </c>
      <c r="E506" s="202" t="s">
        <v>777</v>
      </c>
      <c r="F506" s="202" t="s">
        <v>778</v>
      </c>
      <c r="G506" s="189"/>
      <c r="H506" s="189"/>
      <c r="I506" s="192"/>
      <c r="J506" s="203">
        <f>BK506</f>
        <v>0</v>
      </c>
      <c r="K506" s="189"/>
      <c r="L506" s="194"/>
      <c r="M506" s="195"/>
      <c r="N506" s="196"/>
      <c r="O506" s="196"/>
      <c r="P506" s="197">
        <f>SUM(P507:P522)</f>
        <v>0</v>
      </c>
      <c r="Q506" s="196"/>
      <c r="R506" s="197">
        <f>SUM(R507:R522)</f>
        <v>1.3534708000000002</v>
      </c>
      <c r="S506" s="196"/>
      <c r="T506" s="198">
        <f>SUM(T507:T522)</f>
        <v>0</v>
      </c>
      <c r="AR506" s="199" t="s">
        <v>134</v>
      </c>
      <c r="AT506" s="200" t="s">
        <v>71</v>
      </c>
      <c r="AU506" s="200" t="s">
        <v>77</v>
      </c>
      <c r="AY506" s="199" t="s">
        <v>126</v>
      </c>
      <c r="BK506" s="201">
        <f>SUM(BK507:BK522)</f>
        <v>0</v>
      </c>
    </row>
    <row r="507" s="1" customFormat="1" ht="24" customHeight="1">
      <c r="B507" s="38"/>
      <c r="C507" s="204" t="s">
        <v>779</v>
      </c>
      <c r="D507" s="204" t="s">
        <v>128</v>
      </c>
      <c r="E507" s="205" t="s">
        <v>780</v>
      </c>
      <c r="F507" s="206" t="s">
        <v>781</v>
      </c>
      <c r="G507" s="207" t="s">
        <v>298</v>
      </c>
      <c r="H507" s="208">
        <v>71.980000000000004</v>
      </c>
      <c r="I507" s="209"/>
      <c r="J507" s="210">
        <f>ROUND(I507*H507,2)</f>
        <v>0</v>
      </c>
      <c r="K507" s="206" t="s">
        <v>141</v>
      </c>
      <c r="L507" s="43"/>
      <c r="M507" s="211" t="s">
        <v>19</v>
      </c>
      <c r="N507" s="212" t="s">
        <v>44</v>
      </c>
      <c r="O507" s="83"/>
      <c r="P507" s="213">
        <f>O507*H507</f>
        <v>0</v>
      </c>
      <c r="Q507" s="213">
        <v>0</v>
      </c>
      <c r="R507" s="213">
        <f>Q507*H507</f>
        <v>0</v>
      </c>
      <c r="S507" s="213">
        <v>0</v>
      </c>
      <c r="T507" s="214">
        <f>S507*H507</f>
        <v>0</v>
      </c>
      <c r="AR507" s="215" t="s">
        <v>224</v>
      </c>
      <c r="AT507" s="215" t="s">
        <v>128</v>
      </c>
      <c r="AU507" s="215" t="s">
        <v>134</v>
      </c>
      <c r="AY507" s="17" t="s">
        <v>126</v>
      </c>
      <c r="BE507" s="216">
        <f>IF(N507="základní",J507,0)</f>
        <v>0</v>
      </c>
      <c r="BF507" s="216">
        <f>IF(N507="snížená",J507,0)</f>
        <v>0</v>
      </c>
      <c r="BG507" s="216">
        <f>IF(N507="zákl. přenesená",J507,0)</f>
        <v>0</v>
      </c>
      <c r="BH507" s="216">
        <f>IF(N507="sníž. přenesená",J507,0)</f>
        <v>0</v>
      </c>
      <c r="BI507" s="216">
        <f>IF(N507="nulová",J507,0)</f>
        <v>0</v>
      </c>
      <c r="BJ507" s="17" t="s">
        <v>134</v>
      </c>
      <c r="BK507" s="216">
        <f>ROUND(I507*H507,2)</f>
        <v>0</v>
      </c>
      <c r="BL507" s="17" t="s">
        <v>224</v>
      </c>
      <c r="BM507" s="215" t="s">
        <v>782</v>
      </c>
    </row>
    <row r="508" s="1" customFormat="1">
      <c r="B508" s="38"/>
      <c r="C508" s="39"/>
      <c r="D508" s="217" t="s">
        <v>136</v>
      </c>
      <c r="E508" s="39"/>
      <c r="F508" s="218" t="s">
        <v>783</v>
      </c>
      <c r="G508" s="39"/>
      <c r="H508" s="39"/>
      <c r="I508" s="129"/>
      <c r="J508" s="39"/>
      <c r="K508" s="39"/>
      <c r="L508" s="43"/>
      <c r="M508" s="219"/>
      <c r="N508" s="83"/>
      <c r="O508" s="83"/>
      <c r="P508" s="83"/>
      <c r="Q508" s="83"/>
      <c r="R508" s="83"/>
      <c r="S508" s="83"/>
      <c r="T508" s="84"/>
      <c r="AT508" s="17" t="s">
        <v>136</v>
      </c>
      <c r="AU508" s="17" t="s">
        <v>134</v>
      </c>
    </row>
    <row r="509" s="12" customFormat="1">
      <c r="B509" s="220"/>
      <c r="C509" s="221"/>
      <c r="D509" s="217" t="s">
        <v>144</v>
      </c>
      <c r="E509" s="222" t="s">
        <v>19</v>
      </c>
      <c r="F509" s="223" t="s">
        <v>666</v>
      </c>
      <c r="G509" s="221"/>
      <c r="H509" s="224">
        <v>71.980000000000004</v>
      </c>
      <c r="I509" s="225"/>
      <c r="J509" s="221"/>
      <c r="K509" s="221"/>
      <c r="L509" s="226"/>
      <c r="M509" s="227"/>
      <c r="N509" s="228"/>
      <c r="O509" s="228"/>
      <c r="P509" s="228"/>
      <c r="Q509" s="228"/>
      <c r="R509" s="228"/>
      <c r="S509" s="228"/>
      <c r="T509" s="229"/>
      <c r="AT509" s="230" t="s">
        <v>144</v>
      </c>
      <c r="AU509" s="230" t="s">
        <v>134</v>
      </c>
      <c r="AV509" s="12" t="s">
        <v>134</v>
      </c>
      <c r="AW509" s="12" t="s">
        <v>33</v>
      </c>
      <c r="AX509" s="12" t="s">
        <v>77</v>
      </c>
      <c r="AY509" s="230" t="s">
        <v>126</v>
      </c>
    </row>
    <row r="510" s="1" customFormat="1" ht="16.5" customHeight="1">
      <c r="B510" s="38"/>
      <c r="C510" s="242" t="s">
        <v>784</v>
      </c>
      <c r="D510" s="242" t="s">
        <v>170</v>
      </c>
      <c r="E510" s="243" t="s">
        <v>785</v>
      </c>
      <c r="F510" s="244" t="s">
        <v>786</v>
      </c>
      <c r="G510" s="245" t="s">
        <v>140</v>
      </c>
      <c r="H510" s="246">
        <v>0.69999999999999996</v>
      </c>
      <c r="I510" s="247"/>
      <c r="J510" s="248">
        <f>ROUND(I510*H510,2)</f>
        <v>0</v>
      </c>
      <c r="K510" s="244" t="s">
        <v>141</v>
      </c>
      <c r="L510" s="249"/>
      <c r="M510" s="250" t="s">
        <v>19</v>
      </c>
      <c r="N510" s="251" t="s">
        <v>44</v>
      </c>
      <c r="O510" s="83"/>
      <c r="P510" s="213">
        <f>O510*H510</f>
        <v>0</v>
      </c>
      <c r="Q510" s="213">
        <v>0.55000000000000004</v>
      </c>
      <c r="R510" s="213">
        <f>Q510*H510</f>
        <v>0.38500000000000001</v>
      </c>
      <c r="S510" s="213">
        <v>0</v>
      </c>
      <c r="T510" s="214">
        <f>S510*H510</f>
        <v>0</v>
      </c>
      <c r="AR510" s="215" t="s">
        <v>341</v>
      </c>
      <c r="AT510" s="215" t="s">
        <v>170</v>
      </c>
      <c r="AU510" s="215" t="s">
        <v>134</v>
      </c>
      <c r="AY510" s="17" t="s">
        <v>126</v>
      </c>
      <c r="BE510" s="216">
        <f>IF(N510="základní",J510,0)</f>
        <v>0</v>
      </c>
      <c r="BF510" s="216">
        <f>IF(N510="snížená",J510,0)</f>
        <v>0</v>
      </c>
      <c r="BG510" s="216">
        <f>IF(N510="zákl. přenesená",J510,0)</f>
        <v>0</v>
      </c>
      <c r="BH510" s="216">
        <f>IF(N510="sníž. přenesená",J510,0)</f>
        <v>0</v>
      </c>
      <c r="BI510" s="216">
        <f>IF(N510="nulová",J510,0)</f>
        <v>0</v>
      </c>
      <c r="BJ510" s="17" t="s">
        <v>134</v>
      </c>
      <c r="BK510" s="216">
        <f>ROUND(I510*H510,2)</f>
        <v>0</v>
      </c>
      <c r="BL510" s="17" t="s">
        <v>224</v>
      </c>
      <c r="BM510" s="215" t="s">
        <v>787</v>
      </c>
    </row>
    <row r="511" s="12" customFormat="1">
      <c r="B511" s="220"/>
      <c r="C511" s="221"/>
      <c r="D511" s="217" t="s">
        <v>144</v>
      </c>
      <c r="E511" s="222" t="s">
        <v>19</v>
      </c>
      <c r="F511" s="223" t="s">
        <v>788</v>
      </c>
      <c r="G511" s="221"/>
      <c r="H511" s="224">
        <v>0.64800000000000002</v>
      </c>
      <c r="I511" s="225"/>
      <c r="J511" s="221"/>
      <c r="K511" s="221"/>
      <c r="L511" s="226"/>
      <c r="M511" s="227"/>
      <c r="N511" s="228"/>
      <c r="O511" s="228"/>
      <c r="P511" s="228"/>
      <c r="Q511" s="228"/>
      <c r="R511" s="228"/>
      <c r="S511" s="228"/>
      <c r="T511" s="229"/>
      <c r="AT511" s="230" t="s">
        <v>144</v>
      </c>
      <c r="AU511" s="230" t="s">
        <v>134</v>
      </c>
      <c r="AV511" s="12" t="s">
        <v>134</v>
      </c>
      <c r="AW511" s="12" t="s">
        <v>33</v>
      </c>
      <c r="AX511" s="12" t="s">
        <v>77</v>
      </c>
      <c r="AY511" s="230" t="s">
        <v>126</v>
      </c>
    </row>
    <row r="512" s="12" customFormat="1">
      <c r="B512" s="220"/>
      <c r="C512" s="221"/>
      <c r="D512" s="217" t="s">
        <v>144</v>
      </c>
      <c r="E512" s="221"/>
      <c r="F512" s="223" t="s">
        <v>789</v>
      </c>
      <c r="G512" s="221"/>
      <c r="H512" s="224">
        <v>0.69999999999999996</v>
      </c>
      <c r="I512" s="225"/>
      <c r="J512" s="221"/>
      <c r="K512" s="221"/>
      <c r="L512" s="226"/>
      <c r="M512" s="227"/>
      <c r="N512" s="228"/>
      <c r="O512" s="228"/>
      <c r="P512" s="228"/>
      <c r="Q512" s="228"/>
      <c r="R512" s="228"/>
      <c r="S512" s="228"/>
      <c r="T512" s="229"/>
      <c r="AT512" s="230" t="s">
        <v>144</v>
      </c>
      <c r="AU512" s="230" t="s">
        <v>134</v>
      </c>
      <c r="AV512" s="12" t="s">
        <v>134</v>
      </c>
      <c r="AW512" s="12" t="s">
        <v>4</v>
      </c>
      <c r="AX512" s="12" t="s">
        <v>77</v>
      </c>
      <c r="AY512" s="230" t="s">
        <v>126</v>
      </c>
    </row>
    <row r="513" s="1" customFormat="1" ht="24" customHeight="1">
      <c r="B513" s="38"/>
      <c r="C513" s="204" t="s">
        <v>790</v>
      </c>
      <c r="D513" s="204" t="s">
        <v>128</v>
      </c>
      <c r="E513" s="205" t="s">
        <v>791</v>
      </c>
      <c r="F513" s="206" t="s">
        <v>792</v>
      </c>
      <c r="G513" s="207" t="s">
        <v>131</v>
      </c>
      <c r="H513" s="208">
        <v>57.584000000000003</v>
      </c>
      <c r="I513" s="209"/>
      <c r="J513" s="210">
        <f>ROUND(I513*H513,2)</f>
        <v>0</v>
      </c>
      <c r="K513" s="206" t="s">
        <v>141</v>
      </c>
      <c r="L513" s="43"/>
      <c r="M513" s="211" t="s">
        <v>19</v>
      </c>
      <c r="N513" s="212" t="s">
        <v>44</v>
      </c>
      <c r="O513" s="83"/>
      <c r="P513" s="213">
        <f>O513*H513</f>
        <v>0</v>
      </c>
      <c r="Q513" s="213">
        <v>0</v>
      </c>
      <c r="R513" s="213">
        <f>Q513*H513</f>
        <v>0</v>
      </c>
      <c r="S513" s="213">
        <v>0</v>
      </c>
      <c r="T513" s="214">
        <f>S513*H513</f>
        <v>0</v>
      </c>
      <c r="AR513" s="215" t="s">
        <v>224</v>
      </c>
      <c r="AT513" s="215" t="s">
        <v>128</v>
      </c>
      <c r="AU513" s="215" t="s">
        <v>134</v>
      </c>
      <c r="AY513" s="17" t="s">
        <v>126</v>
      </c>
      <c r="BE513" s="216">
        <f>IF(N513="základní",J513,0)</f>
        <v>0</v>
      </c>
      <c r="BF513" s="216">
        <f>IF(N513="snížená",J513,0)</f>
        <v>0</v>
      </c>
      <c r="BG513" s="216">
        <f>IF(N513="zákl. přenesená",J513,0)</f>
        <v>0</v>
      </c>
      <c r="BH513" s="216">
        <f>IF(N513="sníž. přenesená",J513,0)</f>
        <v>0</v>
      </c>
      <c r="BI513" s="216">
        <f>IF(N513="nulová",J513,0)</f>
        <v>0</v>
      </c>
      <c r="BJ513" s="17" t="s">
        <v>134</v>
      </c>
      <c r="BK513" s="216">
        <f>ROUND(I513*H513,2)</f>
        <v>0</v>
      </c>
      <c r="BL513" s="17" t="s">
        <v>224</v>
      </c>
      <c r="BM513" s="215" t="s">
        <v>793</v>
      </c>
    </row>
    <row r="514" s="1" customFormat="1">
      <c r="B514" s="38"/>
      <c r="C514" s="39"/>
      <c r="D514" s="217" t="s">
        <v>136</v>
      </c>
      <c r="E514" s="39"/>
      <c r="F514" s="218" t="s">
        <v>794</v>
      </c>
      <c r="G514" s="39"/>
      <c r="H514" s="39"/>
      <c r="I514" s="129"/>
      <c r="J514" s="39"/>
      <c r="K514" s="39"/>
      <c r="L514" s="43"/>
      <c r="M514" s="219"/>
      <c r="N514" s="83"/>
      <c r="O514" s="83"/>
      <c r="P514" s="83"/>
      <c r="Q514" s="83"/>
      <c r="R514" s="83"/>
      <c r="S514" s="83"/>
      <c r="T514" s="84"/>
      <c r="AT514" s="17" t="s">
        <v>136</v>
      </c>
      <c r="AU514" s="17" t="s">
        <v>134</v>
      </c>
    </row>
    <row r="515" s="12" customFormat="1">
      <c r="B515" s="220"/>
      <c r="C515" s="221"/>
      <c r="D515" s="217" t="s">
        <v>144</v>
      </c>
      <c r="E515" s="222" t="s">
        <v>19</v>
      </c>
      <c r="F515" s="223" t="s">
        <v>795</v>
      </c>
      <c r="G515" s="221"/>
      <c r="H515" s="224">
        <v>57.584000000000003</v>
      </c>
      <c r="I515" s="225"/>
      <c r="J515" s="221"/>
      <c r="K515" s="221"/>
      <c r="L515" s="226"/>
      <c r="M515" s="227"/>
      <c r="N515" s="228"/>
      <c r="O515" s="228"/>
      <c r="P515" s="228"/>
      <c r="Q515" s="228"/>
      <c r="R515" s="228"/>
      <c r="S515" s="228"/>
      <c r="T515" s="229"/>
      <c r="AT515" s="230" t="s">
        <v>144</v>
      </c>
      <c r="AU515" s="230" t="s">
        <v>134</v>
      </c>
      <c r="AV515" s="12" t="s">
        <v>134</v>
      </c>
      <c r="AW515" s="12" t="s">
        <v>33</v>
      </c>
      <c r="AX515" s="12" t="s">
        <v>77</v>
      </c>
      <c r="AY515" s="230" t="s">
        <v>126</v>
      </c>
    </row>
    <row r="516" s="1" customFormat="1" ht="16.5" customHeight="1">
      <c r="B516" s="38"/>
      <c r="C516" s="242" t="s">
        <v>796</v>
      </c>
      <c r="D516" s="242" t="s">
        <v>170</v>
      </c>
      <c r="E516" s="243" t="s">
        <v>797</v>
      </c>
      <c r="F516" s="244" t="s">
        <v>798</v>
      </c>
      <c r="G516" s="245" t="s">
        <v>131</v>
      </c>
      <c r="H516" s="246">
        <v>63.341999999999999</v>
      </c>
      <c r="I516" s="247"/>
      <c r="J516" s="248">
        <f>ROUND(I516*H516,2)</f>
        <v>0</v>
      </c>
      <c r="K516" s="244" t="s">
        <v>141</v>
      </c>
      <c r="L516" s="249"/>
      <c r="M516" s="250" t="s">
        <v>19</v>
      </c>
      <c r="N516" s="251" t="s">
        <v>44</v>
      </c>
      <c r="O516" s="83"/>
      <c r="P516" s="213">
        <f>O516*H516</f>
        <v>0</v>
      </c>
      <c r="Q516" s="213">
        <v>0.014500000000000001</v>
      </c>
      <c r="R516" s="213">
        <f>Q516*H516</f>
        <v>0.91845900000000003</v>
      </c>
      <c r="S516" s="213">
        <v>0</v>
      </c>
      <c r="T516" s="214">
        <f>S516*H516</f>
        <v>0</v>
      </c>
      <c r="AR516" s="215" t="s">
        <v>341</v>
      </c>
      <c r="AT516" s="215" t="s">
        <v>170</v>
      </c>
      <c r="AU516" s="215" t="s">
        <v>134</v>
      </c>
      <c r="AY516" s="17" t="s">
        <v>126</v>
      </c>
      <c r="BE516" s="216">
        <f>IF(N516="základní",J516,0)</f>
        <v>0</v>
      </c>
      <c r="BF516" s="216">
        <f>IF(N516="snížená",J516,0)</f>
        <v>0</v>
      </c>
      <c r="BG516" s="216">
        <f>IF(N516="zákl. přenesená",J516,0)</f>
        <v>0</v>
      </c>
      <c r="BH516" s="216">
        <f>IF(N516="sníž. přenesená",J516,0)</f>
        <v>0</v>
      </c>
      <c r="BI516" s="216">
        <f>IF(N516="nulová",J516,0)</f>
        <v>0</v>
      </c>
      <c r="BJ516" s="17" t="s">
        <v>134</v>
      </c>
      <c r="BK516" s="216">
        <f>ROUND(I516*H516,2)</f>
        <v>0</v>
      </c>
      <c r="BL516" s="17" t="s">
        <v>224</v>
      </c>
      <c r="BM516" s="215" t="s">
        <v>799</v>
      </c>
    </row>
    <row r="517" s="12" customFormat="1">
      <c r="B517" s="220"/>
      <c r="C517" s="221"/>
      <c r="D517" s="217" t="s">
        <v>144</v>
      </c>
      <c r="E517" s="221"/>
      <c r="F517" s="223" t="s">
        <v>800</v>
      </c>
      <c r="G517" s="221"/>
      <c r="H517" s="224">
        <v>63.341999999999999</v>
      </c>
      <c r="I517" s="225"/>
      <c r="J517" s="221"/>
      <c r="K517" s="221"/>
      <c r="L517" s="226"/>
      <c r="M517" s="227"/>
      <c r="N517" s="228"/>
      <c r="O517" s="228"/>
      <c r="P517" s="228"/>
      <c r="Q517" s="228"/>
      <c r="R517" s="228"/>
      <c r="S517" s="228"/>
      <c r="T517" s="229"/>
      <c r="AT517" s="230" t="s">
        <v>144</v>
      </c>
      <c r="AU517" s="230" t="s">
        <v>134</v>
      </c>
      <c r="AV517" s="12" t="s">
        <v>134</v>
      </c>
      <c r="AW517" s="12" t="s">
        <v>4</v>
      </c>
      <c r="AX517" s="12" t="s">
        <v>77</v>
      </c>
      <c r="AY517" s="230" t="s">
        <v>126</v>
      </c>
    </row>
    <row r="518" s="1" customFormat="1" ht="24" customHeight="1">
      <c r="B518" s="38"/>
      <c r="C518" s="204" t="s">
        <v>801</v>
      </c>
      <c r="D518" s="204" t="s">
        <v>128</v>
      </c>
      <c r="E518" s="205" t="s">
        <v>802</v>
      </c>
      <c r="F518" s="206" t="s">
        <v>803</v>
      </c>
      <c r="G518" s="207" t="s">
        <v>140</v>
      </c>
      <c r="H518" s="208">
        <v>2.1400000000000001</v>
      </c>
      <c r="I518" s="209"/>
      <c r="J518" s="210">
        <f>ROUND(I518*H518,2)</f>
        <v>0</v>
      </c>
      <c r="K518" s="206" t="s">
        <v>141</v>
      </c>
      <c r="L518" s="43"/>
      <c r="M518" s="211" t="s">
        <v>19</v>
      </c>
      <c r="N518" s="212" t="s">
        <v>44</v>
      </c>
      <c r="O518" s="83"/>
      <c r="P518" s="213">
        <f>O518*H518</f>
        <v>0</v>
      </c>
      <c r="Q518" s="213">
        <v>0.023369999999999998</v>
      </c>
      <c r="R518" s="213">
        <f>Q518*H518</f>
        <v>0.050011800000000002</v>
      </c>
      <c r="S518" s="213">
        <v>0</v>
      </c>
      <c r="T518" s="214">
        <f>S518*H518</f>
        <v>0</v>
      </c>
      <c r="AR518" s="215" t="s">
        <v>224</v>
      </c>
      <c r="AT518" s="215" t="s">
        <v>128</v>
      </c>
      <c r="AU518" s="215" t="s">
        <v>134</v>
      </c>
      <c r="AY518" s="17" t="s">
        <v>126</v>
      </c>
      <c r="BE518" s="216">
        <f>IF(N518="základní",J518,0)</f>
        <v>0</v>
      </c>
      <c r="BF518" s="216">
        <f>IF(N518="snížená",J518,0)</f>
        <v>0</v>
      </c>
      <c r="BG518" s="216">
        <f>IF(N518="zákl. přenesená",J518,0)</f>
        <v>0</v>
      </c>
      <c r="BH518" s="216">
        <f>IF(N518="sníž. přenesená",J518,0)</f>
        <v>0</v>
      </c>
      <c r="BI518" s="216">
        <f>IF(N518="nulová",J518,0)</f>
        <v>0</v>
      </c>
      <c r="BJ518" s="17" t="s">
        <v>134</v>
      </c>
      <c r="BK518" s="216">
        <f>ROUND(I518*H518,2)</f>
        <v>0</v>
      </c>
      <c r="BL518" s="17" t="s">
        <v>224</v>
      </c>
      <c r="BM518" s="215" t="s">
        <v>804</v>
      </c>
    </row>
    <row r="519" s="1" customFormat="1">
      <c r="B519" s="38"/>
      <c r="C519" s="39"/>
      <c r="D519" s="217" t="s">
        <v>136</v>
      </c>
      <c r="E519" s="39"/>
      <c r="F519" s="218" t="s">
        <v>805</v>
      </c>
      <c r="G519" s="39"/>
      <c r="H519" s="39"/>
      <c r="I519" s="129"/>
      <c r="J519" s="39"/>
      <c r="K519" s="39"/>
      <c r="L519" s="43"/>
      <c r="M519" s="219"/>
      <c r="N519" s="83"/>
      <c r="O519" s="83"/>
      <c r="P519" s="83"/>
      <c r="Q519" s="83"/>
      <c r="R519" s="83"/>
      <c r="S519" s="83"/>
      <c r="T519" s="84"/>
      <c r="AT519" s="17" t="s">
        <v>136</v>
      </c>
      <c r="AU519" s="17" t="s">
        <v>134</v>
      </c>
    </row>
    <row r="520" s="12" customFormat="1">
      <c r="B520" s="220"/>
      <c r="C520" s="221"/>
      <c r="D520" s="217" t="s">
        <v>144</v>
      </c>
      <c r="E520" s="222" t="s">
        <v>19</v>
      </c>
      <c r="F520" s="223" t="s">
        <v>806</v>
      </c>
      <c r="G520" s="221"/>
      <c r="H520" s="224">
        <v>2.1400000000000001</v>
      </c>
      <c r="I520" s="225"/>
      <c r="J520" s="221"/>
      <c r="K520" s="221"/>
      <c r="L520" s="226"/>
      <c r="M520" s="227"/>
      <c r="N520" s="228"/>
      <c r="O520" s="228"/>
      <c r="P520" s="228"/>
      <c r="Q520" s="228"/>
      <c r="R520" s="228"/>
      <c r="S520" s="228"/>
      <c r="T520" s="229"/>
      <c r="AT520" s="230" t="s">
        <v>144</v>
      </c>
      <c r="AU520" s="230" t="s">
        <v>134</v>
      </c>
      <c r="AV520" s="12" t="s">
        <v>134</v>
      </c>
      <c r="AW520" s="12" t="s">
        <v>33</v>
      </c>
      <c r="AX520" s="12" t="s">
        <v>77</v>
      </c>
      <c r="AY520" s="230" t="s">
        <v>126</v>
      </c>
    </row>
    <row r="521" s="1" customFormat="1" ht="24" customHeight="1">
      <c r="B521" s="38"/>
      <c r="C521" s="204" t="s">
        <v>807</v>
      </c>
      <c r="D521" s="204" t="s">
        <v>128</v>
      </c>
      <c r="E521" s="205" t="s">
        <v>808</v>
      </c>
      <c r="F521" s="206" t="s">
        <v>809</v>
      </c>
      <c r="G521" s="207" t="s">
        <v>173</v>
      </c>
      <c r="H521" s="208">
        <v>1.353</v>
      </c>
      <c r="I521" s="209"/>
      <c r="J521" s="210">
        <f>ROUND(I521*H521,2)</f>
        <v>0</v>
      </c>
      <c r="K521" s="206" t="s">
        <v>141</v>
      </c>
      <c r="L521" s="43"/>
      <c r="M521" s="211" t="s">
        <v>19</v>
      </c>
      <c r="N521" s="212" t="s">
        <v>44</v>
      </c>
      <c r="O521" s="83"/>
      <c r="P521" s="213">
        <f>O521*H521</f>
        <v>0</v>
      </c>
      <c r="Q521" s="213">
        <v>0</v>
      </c>
      <c r="R521" s="213">
        <f>Q521*H521</f>
        <v>0</v>
      </c>
      <c r="S521" s="213">
        <v>0</v>
      </c>
      <c r="T521" s="214">
        <f>S521*H521</f>
        <v>0</v>
      </c>
      <c r="AR521" s="215" t="s">
        <v>224</v>
      </c>
      <c r="AT521" s="215" t="s">
        <v>128</v>
      </c>
      <c r="AU521" s="215" t="s">
        <v>134</v>
      </c>
      <c r="AY521" s="17" t="s">
        <v>126</v>
      </c>
      <c r="BE521" s="216">
        <f>IF(N521="základní",J521,0)</f>
        <v>0</v>
      </c>
      <c r="BF521" s="216">
        <f>IF(N521="snížená",J521,0)</f>
        <v>0</v>
      </c>
      <c r="BG521" s="216">
        <f>IF(N521="zákl. přenesená",J521,0)</f>
        <v>0</v>
      </c>
      <c r="BH521" s="216">
        <f>IF(N521="sníž. přenesená",J521,0)</f>
        <v>0</v>
      </c>
      <c r="BI521" s="216">
        <f>IF(N521="nulová",J521,0)</f>
        <v>0</v>
      </c>
      <c r="BJ521" s="17" t="s">
        <v>134</v>
      </c>
      <c r="BK521" s="216">
        <f>ROUND(I521*H521,2)</f>
        <v>0</v>
      </c>
      <c r="BL521" s="17" t="s">
        <v>224</v>
      </c>
      <c r="BM521" s="215" t="s">
        <v>810</v>
      </c>
    </row>
    <row r="522" s="1" customFormat="1">
      <c r="B522" s="38"/>
      <c r="C522" s="39"/>
      <c r="D522" s="217" t="s">
        <v>136</v>
      </c>
      <c r="E522" s="39"/>
      <c r="F522" s="218" t="s">
        <v>693</v>
      </c>
      <c r="G522" s="39"/>
      <c r="H522" s="39"/>
      <c r="I522" s="129"/>
      <c r="J522" s="39"/>
      <c r="K522" s="39"/>
      <c r="L522" s="43"/>
      <c r="M522" s="219"/>
      <c r="N522" s="83"/>
      <c r="O522" s="83"/>
      <c r="P522" s="83"/>
      <c r="Q522" s="83"/>
      <c r="R522" s="83"/>
      <c r="S522" s="83"/>
      <c r="T522" s="84"/>
      <c r="AT522" s="17" t="s">
        <v>136</v>
      </c>
      <c r="AU522" s="17" t="s">
        <v>134</v>
      </c>
    </row>
    <row r="523" s="11" customFormat="1" ht="22.8" customHeight="1">
      <c r="B523" s="188"/>
      <c r="C523" s="189"/>
      <c r="D523" s="190" t="s">
        <v>71</v>
      </c>
      <c r="E523" s="202" t="s">
        <v>811</v>
      </c>
      <c r="F523" s="202" t="s">
        <v>812</v>
      </c>
      <c r="G523" s="189"/>
      <c r="H523" s="189"/>
      <c r="I523" s="192"/>
      <c r="J523" s="203">
        <f>BK523</f>
        <v>0</v>
      </c>
      <c r="K523" s="189"/>
      <c r="L523" s="194"/>
      <c r="M523" s="195"/>
      <c r="N523" s="196"/>
      <c r="O523" s="196"/>
      <c r="P523" s="197">
        <f>SUM(P524:P557)</f>
        <v>0</v>
      </c>
      <c r="Q523" s="196"/>
      <c r="R523" s="197">
        <f>SUM(R524:R557)</f>
        <v>0.61732890000000007</v>
      </c>
      <c r="S523" s="196"/>
      <c r="T523" s="198">
        <f>SUM(T524:T557)</f>
        <v>0</v>
      </c>
      <c r="AR523" s="199" t="s">
        <v>134</v>
      </c>
      <c r="AT523" s="200" t="s">
        <v>71</v>
      </c>
      <c r="AU523" s="200" t="s">
        <v>77</v>
      </c>
      <c r="AY523" s="199" t="s">
        <v>126</v>
      </c>
      <c r="BK523" s="201">
        <f>SUM(BK524:BK557)</f>
        <v>0</v>
      </c>
    </row>
    <row r="524" s="1" customFormat="1" ht="16.5" customHeight="1">
      <c r="B524" s="38"/>
      <c r="C524" s="204" t="s">
        <v>813</v>
      </c>
      <c r="D524" s="204" t="s">
        <v>128</v>
      </c>
      <c r="E524" s="205" t="s">
        <v>814</v>
      </c>
      <c r="F524" s="206" t="s">
        <v>815</v>
      </c>
      <c r="G524" s="207" t="s">
        <v>427</v>
      </c>
      <c r="H524" s="208">
        <v>1</v>
      </c>
      <c r="I524" s="209"/>
      <c r="J524" s="210">
        <f>ROUND(I524*H524,2)</f>
        <v>0</v>
      </c>
      <c r="K524" s="206" t="s">
        <v>212</v>
      </c>
      <c r="L524" s="43"/>
      <c r="M524" s="211" t="s">
        <v>19</v>
      </c>
      <c r="N524" s="212" t="s">
        <v>44</v>
      </c>
      <c r="O524" s="83"/>
      <c r="P524" s="213">
        <f>O524*H524</f>
        <v>0</v>
      </c>
      <c r="Q524" s="213">
        <v>0</v>
      </c>
      <c r="R524" s="213">
        <f>Q524*H524</f>
        <v>0</v>
      </c>
      <c r="S524" s="213">
        <v>0</v>
      </c>
      <c r="T524" s="214">
        <f>S524*H524</f>
        <v>0</v>
      </c>
      <c r="AR524" s="215" t="s">
        <v>224</v>
      </c>
      <c r="AT524" s="215" t="s">
        <v>128</v>
      </c>
      <c r="AU524" s="215" t="s">
        <v>134</v>
      </c>
      <c r="AY524" s="17" t="s">
        <v>126</v>
      </c>
      <c r="BE524" s="216">
        <f>IF(N524="základní",J524,0)</f>
        <v>0</v>
      </c>
      <c r="BF524" s="216">
        <f>IF(N524="snížená",J524,0)</f>
        <v>0</v>
      </c>
      <c r="BG524" s="216">
        <f>IF(N524="zákl. přenesená",J524,0)</f>
        <v>0</v>
      </c>
      <c r="BH524" s="216">
        <f>IF(N524="sníž. přenesená",J524,0)</f>
        <v>0</v>
      </c>
      <c r="BI524" s="216">
        <f>IF(N524="nulová",J524,0)</f>
        <v>0</v>
      </c>
      <c r="BJ524" s="17" t="s">
        <v>134</v>
      </c>
      <c r="BK524" s="216">
        <f>ROUND(I524*H524,2)</f>
        <v>0</v>
      </c>
      <c r="BL524" s="17" t="s">
        <v>224</v>
      </c>
      <c r="BM524" s="215" t="s">
        <v>816</v>
      </c>
    </row>
    <row r="525" s="1" customFormat="1" ht="16.5" customHeight="1">
      <c r="B525" s="38"/>
      <c r="C525" s="204" t="s">
        <v>817</v>
      </c>
      <c r="D525" s="204" t="s">
        <v>128</v>
      </c>
      <c r="E525" s="205" t="s">
        <v>818</v>
      </c>
      <c r="F525" s="206" t="s">
        <v>819</v>
      </c>
      <c r="G525" s="207" t="s">
        <v>298</v>
      </c>
      <c r="H525" s="208">
        <v>18.579999999999998</v>
      </c>
      <c r="I525" s="209"/>
      <c r="J525" s="210">
        <f>ROUND(I525*H525,2)</f>
        <v>0</v>
      </c>
      <c r="K525" s="206" t="s">
        <v>141</v>
      </c>
      <c r="L525" s="43"/>
      <c r="M525" s="211" t="s">
        <v>19</v>
      </c>
      <c r="N525" s="212" t="s">
        <v>44</v>
      </c>
      <c r="O525" s="83"/>
      <c r="P525" s="213">
        <f>O525*H525</f>
        <v>0</v>
      </c>
      <c r="Q525" s="213">
        <v>0.00072999999999999996</v>
      </c>
      <c r="R525" s="213">
        <f>Q525*H525</f>
        <v>0.013563399999999998</v>
      </c>
      <c r="S525" s="213">
        <v>0</v>
      </c>
      <c r="T525" s="214">
        <f>S525*H525</f>
        <v>0</v>
      </c>
      <c r="AR525" s="215" t="s">
        <v>224</v>
      </c>
      <c r="AT525" s="215" t="s">
        <v>128</v>
      </c>
      <c r="AU525" s="215" t="s">
        <v>134</v>
      </c>
      <c r="AY525" s="17" t="s">
        <v>126</v>
      </c>
      <c r="BE525" s="216">
        <f>IF(N525="základní",J525,0)</f>
        <v>0</v>
      </c>
      <c r="BF525" s="216">
        <f>IF(N525="snížená",J525,0)</f>
        <v>0</v>
      </c>
      <c r="BG525" s="216">
        <f>IF(N525="zákl. přenesená",J525,0)</f>
        <v>0</v>
      </c>
      <c r="BH525" s="216">
        <f>IF(N525="sníž. přenesená",J525,0)</f>
        <v>0</v>
      </c>
      <c r="BI525" s="216">
        <f>IF(N525="nulová",J525,0)</f>
        <v>0</v>
      </c>
      <c r="BJ525" s="17" t="s">
        <v>134</v>
      </c>
      <c r="BK525" s="216">
        <f>ROUND(I525*H525,2)</f>
        <v>0</v>
      </c>
      <c r="BL525" s="17" t="s">
        <v>224</v>
      </c>
      <c r="BM525" s="215" t="s">
        <v>820</v>
      </c>
    </row>
    <row r="526" s="1" customFormat="1">
      <c r="B526" s="38"/>
      <c r="C526" s="39"/>
      <c r="D526" s="217" t="s">
        <v>429</v>
      </c>
      <c r="E526" s="39"/>
      <c r="F526" s="218" t="s">
        <v>821</v>
      </c>
      <c r="G526" s="39"/>
      <c r="H526" s="39"/>
      <c r="I526" s="129"/>
      <c r="J526" s="39"/>
      <c r="K526" s="39"/>
      <c r="L526" s="43"/>
      <c r="M526" s="219"/>
      <c r="N526" s="83"/>
      <c r="O526" s="83"/>
      <c r="P526" s="83"/>
      <c r="Q526" s="83"/>
      <c r="R526" s="83"/>
      <c r="S526" s="83"/>
      <c r="T526" s="84"/>
      <c r="AT526" s="17" t="s">
        <v>429</v>
      </c>
      <c r="AU526" s="17" t="s">
        <v>134</v>
      </c>
    </row>
    <row r="527" s="1" customFormat="1" ht="16.5" customHeight="1">
      <c r="B527" s="38"/>
      <c r="C527" s="204" t="s">
        <v>822</v>
      </c>
      <c r="D527" s="204" t="s">
        <v>128</v>
      </c>
      <c r="E527" s="205" t="s">
        <v>823</v>
      </c>
      <c r="F527" s="206" t="s">
        <v>824</v>
      </c>
      <c r="G527" s="207" t="s">
        <v>298</v>
      </c>
      <c r="H527" s="208">
        <v>28.98</v>
      </c>
      <c r="I527" s="209"/>
      <c r="J527" s="210">
        <f>ROUND(I527*H527,2)</f>
        <v>0</v>
      </c>
      <c r="K527" s="206" t="s">
        <v>141</v>
      </c>
      <c r="L527" s="43"/>
      <c r="M527" s="211" t="s">
        <v>19</v>
      </c>
      <c r="N527" s="212" t="s">
        <v>44</v>
      </c>
      <c r="O527" s="83"/>
      <c r="P527" s="213">
        <f>O527*H527</f>
        <v>0</v>
      </c>
      <c r="Q527" s="213">
        <v>0.00089999999999999998</v>
      </c>
      <c r="R527" s="213">
        <f>Q527*H527</f>
        <v>0.026082000000000001</v>
      </c>
      <c r="S527" s="213">
        <v>0</v>
      </c>
      <c r="T527" s="214">
        <f>S527*H527</f>
        <v>0</v>
      </c>
      <c r="AR527" s="215" t="s">
        <v>224</v>
      </c>
      <c r="AT527" s="215" t="s">
        <v>128</v>
      </c>
      <c r="AU527" s="215" t="s">
        <v>134</v>
      </c>
      <c r="AY527" s="17" t="s">
        <v>126</v>
      </c>
      <c r="BE527" s="216">
        <f>IF(N527="základní",J527,0)</f>
        <v>0</v>
      </c>
      <c r="BF527" s="216">
        <f>IF(N527="snížená",J527,0)</f>
        <v>0</v>
      </c>
      <c r="BG527" s="216">
        <f>IF(N527="zákl. přenesená",J527,0)</f>
        <v>0</v>
      </c>
      <c r="BH527" s="216">
        <f>IF(N527="sníž. přenesená",J527,0)</f>
        <v>0</v>
      </c>
      <c r="BI527" s="216">
        <f>IF(N527="nulová",J527,0)</f>
        <v>0</v>
      </c>
      <c r="BJ527" s="17" t="s">
        <v>134</v>
      </c>
      <c r="BK527" s="216">
        <f>ROUND(I527*H527,2)</f>
        <v>0</v>
      </c>
      <c r="BL527" s="17" t="s">
        <v>224</v>
      </c>
      <c r="BM527" s="215" t="s">
        <v>825</v>
      </c>
    </row>
    <row r="528" s="1" customFormat="1">
      <c r="B528" s="38"/>
      <c r="C528" s="39"/>
      <c r="D528" s="217" t="s">
        <v>429</v>
      </c>
      <c r="E528" s="39"/>
      <c r="F528" s="218" t="s">
        <v>821</v>
      </c>
      <c r="G528" s="39"/>
      <c r="H528" s="39"/>
      <c r="I528" s="129"/>
      <c r="J528" s="39"/>
      <c r="K528" s="39"/>
      <c r="L528" s="43"/>
      <c r="M528" s="219"/>
      <c r="N528" s="83"/>
      <c r="O528" s="83"/>
      <c r="P528" s="83"/>
      <c r="Q528" s="83"/>
      <c r="R528" s="83"/>
      <c r="S528" s="83"/>
      <c r="T528" s="84"/>
      <c r="AT528" s="17" t="s">
        <v>429</v>
      </c>
      <c r="AU528" s="17" t="s">
        <v>134</v>
      </c>
    </row>
    <row r="529" s="1" customFormat="1" ht="16.5" customHeight="1">
      <c r="B529" s="38"/>
      <c r="C529" s="204" t="s">
        <v>826</v>
      </c>
      <c r="D529" s="204" t="s">
        <v>128</v>
      </c>
      <c r="E529" s="205" t="s">
        <v>827</v>
      </c>
      <c r="F529" s="206" t="s">
        <v>828</v>
      </c>
      <c r="G529" s="207" t="s">
        <v>211</v>
      </c>
      <c r="H529" s="208">
        <v>3</v>
      </c>
      <c r="I529" s="209"/>
      <c r="J529" s="210">
        <f>ROUND(I529*H529,2)</f>
        <v>0</v>
      </c>
      <c r="K529" s="206" t="s">
        <v>212</v>
      </c>
      <c r="L529" s="43"/>
      <c r="M529" s="211" t="s">
        <v>19</v>
      </c>
      <c r="N529" s="212" t="s">
        <v>44</v>
      </c>
      <c r="O529" s="83"/>
      <c r="P529" s="213">
        <f>O529*H529</f>
        <v>0</v>
      </c>
      <c r="Q529" s="213">
        <v>0</v>
      </c>
      <c r="R529" s="213">
        <f>Q529*H529</f>
        <v>0</v>
      </c>
      <c r="S529" s="213">
        <v>0</v>
      </c>
      <c r="T529" s="214">
        <f>S529*H529</f>
        <v>0</v>
      </c>
      <c r="AR529" s="215" t="s">
        <v>224</v>
      </c>
      <c r="AT529" s="215" t="s">
        <v>128</v>
      </c>
      <c r="AU529" s="215" t="s">
        <v>134</v>
      </c>
      <c r="AY529" s="17" t="s">
        <v>126</v>
      </c>
      <c r="BE529" s="216">
        <f>IF(N529="základní",J529,0)</f>
        <v>0</v>
      </c>
      <c r="BF529" s="216">
        <f>IF(N529="snížená",J529,0)</f>
        <v>0</v>
      </c>
      <c r="BG529" s="216">
        <f>IF(N529="zákl. přenesená",J529,0)</f>
        <v>0</v>
      </c>
      <c r="BH529" s="216">
        <f>IF(N529="sníž. přenesená",J529,0)</f>
        <v>0</v>
      </c>
      <c r="BI529" s="216">
        <f>IF(N529="nulová",J529,0)</f>
        <v>0</v>
      </c>
      <c r="BJ529" s="17" t="s">
        <v>134</v>
      </c>
      <c r="BK529" s="216">
        <f>ROUND(I529*H529,2)</f>
        <v>0</v>
      </c>
      <c r="BL529" s="17" t="s">
        <v>224</v>
      </c>
      <c r="BM529" s="215" t="s">
        <v>829</v>
      </c>
    </row>
    <row r="530" s="1" customFormat="1" ht="24" customHeight="1">
      <c r="B530" s="38"/>
      <c r="C530" s="204" t="s">
        <v>830</v>
      </c>
      <c r="D530" s="204" t="s">
        <v>128</v>
      </c>
      <c r="E530" s="205" t="s">
        <v>831</v>
      </c>
      <c r="F530" s="206" t="s">
        <v>832</v>
      </c>
      <c r="G530" s="207" t="s">
        <v>298</v>
      </c>
      <c r="H530" s="208">
        <v>102.09999999999999</v>
      </c>
      <c r="I530" s="209"/>
      <c r="J530" s="210">
        <f>ROUND(I530*H530,2)</f>
        <v>0</v>
      </c>
      <c r="K530" s="206" t="s">
        <v>141</v>
      </c>
      <c r="L530" s="43"/>
      <c r="M530" s="211" t="s">
        <v>19</v>
      </c>
      <c r="N530" s="212" t="s">
        <v>44</v>
      </c>
      <c r="O530" s="83"/>
      <c r="P530" s="213">
        <f>O530*H530</f>
        <v>0</v>
      </c>
      <c r="Q530" s="213">
        <v>0.0022699999999999999</v>
      </c>
      <c r="R530" s="213">
        <f>Q530*H530</f>
        <v>0.23176699999999997</v>
      </c>
      <c r="S530" s="213">
        <v>0</v>
      </c>
      <c r="T530" s="214">
        <f>S530*H530</f>
        <v>0</v>
      </c>
      <c r="AR530" s="215" t="s">
        <v>224</v>
      </c>
      <c r="AT530" s="215" t="s">
        <v>128</v>
      </c>
      <c r="AU530" s="215" t="s">
        <v>134</v>
      </c>
      <c r="AY530" s="17" t="s">
        <v>126</v>
      </c>
      <c r="BE530" s="216">
        <f>IF(N530="základní",J530,0)</f>
        <v>0</v>
      </c>
      <c r="BF530" s="216">
        <f>IF(N530="snížená",J530,0)</f>
        <v>0</v>
      </c>
      <c r="BG530" s="216">
        <f>IF(N530="zákl. přenesená",J530,0)</f>
        <v>0</v>
      </c>
      <c r="BH530" s="216">
        <f>IF(N530="sníž. přenesená",J530,0)</f>
        <v>0</v>
      </c>
      <c r="BI530" s="216">
        <f>IF(N530="nulová",J530,0)</f>
        <v>0</v>
      </c>
      <c r="BJ530" s="17" t="s">
        <v>134</v>
      </c>
      <c r="BK530" s="216">
        <f>ROUND(I530*H530,2)</f>
        <v>0</v>
      </c>
      <c r="BL530" s="17" t="s">
        <v>224</v>
      </c>
      <c r="BM530" s="215" t="s">
        <v>833</v>
      </c>
    </row>
    <row r="531" s="1" customFormat="1">
      <c r="B531" s="38"/>
      <c r="C531" s="39"/>
      <c r="D531" s="217" t="s">
        <v>136</v>
      </c>
      <c r="E531" s="39"/>
      <c r="F531" s="218" t="s">
        <v>834</v>
      </c>
      <c r="G531" s="39"/>
      <c r="H531" s="39"/>
      <c r="I531" s="129"/>
      <c r="J531" s="39"/>
      <c r="K531" s="39"/>
      <c r="L531" s="43"/>
      <c r="M531" s="219"/>
      <c r="N531" s="83"/>
      <c r="O531" s="83"/>
      <c r="P531" s="83"/>
      <c r="Q531" s="83"/>
      <c r="R531" s="83"/>
      <c r="S531" s="83"/>
      <c r="T531" s="84"/>
      <c r="AT531" s="17" t="s">
        <v>136</v>
      </c>
      <c r="AU531" s="17" t="s">
        <v>134</v>
      </c>
    </row>
    <row r="532" s="1" customFormat="1">
      <c r="B532" s="38"/>
      <c r="C532" s="39"/>
      <c r="D532" s="217" t="s">
        <v>429</v>
      </c>
      <c r="E532" s="39"/>
      <c r="F532" s="218" t="s">
        <v>821</v>
      </c>
      <c r="G532" s="39"/>
      <c r="H532" s="39"/>
      <c r="I532" s="129"/>
      <c r="J532" s="39"/>
      <c r="K532" s="39"/>
      <c r="L532" s="43"/>
      <c r="M532" s="219"/>
      <c r="N532" s="83"/>
      <c r="O532" s="83"/>
      <c r="P532" s="83"/>
      <c r="Q532" s="83"/>
      <c r="R532" s="83"/>
      <c r="S532" s="83"/>
      <c r="T532" s="84"/>
      <c r="AT532" s="17" t="s">
        <v>429</v>
      </c>
      <c r="AU532" s="17" t="s">
        <v>134</v>
      </c>
    </row>
    <row r="533" s="1" customFormat="1" ht="16.5" customHeight="1">
      <c r="B533" s="38"/>
      <c r="C533" s="204" t="s">
        <v>835</v>
      </c>
      <c r="D533" s="204" t="s">
        <v>128</v>
      </c>
      <c r="E533" s="205" t="s">
        <v>836</v>
      </c>
      <c r="F533" s="206" t="s">
        <v>837</v>
      </c>
      <c r="G533" s="207" t="s">
        <v>211</v>
      </c>
      <c r="H533" s="208">
        <v>5</v>
      </c>
      <c r="I533" s="209"/>
      <c r="J533" s="210">
        <f>ROUND(I533*H533,2)</f>
        <v>0</v>
      </c>
      <c r="K533" s="206" t="s">
        <v>212</v>
      </c>
      <c r="L533" s="43"/>
      <c r="M533" s="211" t="s">
        <v>19</v>
      </c>
      <c r="N533" s="212" t="s">
        <v>44</v>
      </c>
      <c r="O533" s="83"/>
      <c r="P533" s="213">
        <f>O533*H533</f>
        <v>0</v>
      </c>
      <c r="Q533" s="213">
        <v>0</v>
      </c>
      <c r="R533" s="213">
        <f>Q533*H533</f>
        <v>0</v>
      </c>
      <c r="S533" s="213">
        <v>0</v>
      </c>
      <c r="T533" s="214">
        <f>S533*H533</f>
        <v>0</v>
      </c>
      <c r="AR533" s="215" t="s">
        <v>224</v>
      </c>
      <c r="AT533" s="215" t="s">
        <v>128</v>
      </c>
      <c r="AU533" s="215" t="s">
        <v>134</v>
      </c>
      <c r="AY533" s="17" t="s">
        <v>126</v>
      </c>
      <c r="BE533" s="216">
        <f>IF(N533="základní",J533,0)</f>
        <v>0</v>
      </c>
      <c r="BF533" s="216">
        <f>IF(N533="snížená",J533,0)</f>
        <v>0</v>
      </c>
      <c r="BG533" s="216">
        <f>IF(N533="zákl. přenesená",J533,0)</f>
        <v>0</v>
      </c>
      <c r="BH533" s="216">
        <f>IF(N533="sníž. přenesená",J533,0)</f>
        <v>0</v>
      </c>
      <c r="BI533" s="216">
        <f>IF(N533="nulová",J533,0)</f>
        <v>0</v>
      </c>
      <c r="BJ533" s="17" t="s">
        <v>134</v>
      </c>
      <c r="BK533" s="216">
        <f>ROUND(I533*H533,2)</f>
        <v>0</v>
      </c>
      <c r="BL533" s="17" t="s">
        <v>224</v>
      </c>
      <c r="BM533" s="215" t="s">
        <v>838</v>
      </c>
    </row>
    <row r="534" s="1" customFormat="1" ht="24" customHeight="1">
      <c r="B534" s="38"/>
      <c r="C534" s="204" t="s">
        <v>839</v>
      </c>
      <c r="D534" s="204" t="s">
        <v>128</v>
      </c>
      <c r="E534" s="205" t="s">
        <v>840</v>
      </c>
      <c r="F534" s="206" t="s">
        <v>841</v>
      </c>
      <c r="G534" s="207" t="s">
        <v>298</v>
      </c>
      <c r="H534" s="208">
        <v>94.920000000000002</v>
      </c>
      <c r="I534" s="209"/>
      <c r="J534" s="210">
        <f>ROUND(I534*H534,2)</f>
        <v>0</v>
      </c>
      <c r="K534" s="206" t="s">
        <v>141</v>
      </c>
      <c r="L534" s="43"/>
      <c r="M534" s="211" t="s">
        <v>19</v>
      </c>
      <c r="N534" s="212" t="s">
        <v>44</v>
      </c>
      <c r="O534" s="83"/>
      <c r="P534" s="213">
        <f>O534*H534</f>
        <v>0</v>
      </c>
      <c r="Q534" s="213">
        <v>0.00296</v>
      </c>
      <c r="R534" s="213">
        <f>Q534*H534</f>
        <v>0.28096320000000002</v>
      </c>
      <c r="S534" s="213">
        <v>0</v>
      </c>
      <c r="T534" s="214">
        <f>S534*H534</f>
        <v>0</v>
      </c>
      <c r="AR534" s="215" t="s">
        <v>224</v>
      </c>
      <c r="AT534" s="215" t="s">
        <v>128</v>
      </c>
      <c r="AU534" s="215" t="s">
        <v>134</v>
      </c>
      <c r="AY534" s="17" t="s">
        <v>126</v>
      </c>
      <c r="BE534" s="216">
        <f>IF(N534="základní",J534,0)</f>
        <v>0</v>
      </c>
      <c r="BF534" s="216">
        <f>IF(N534="snížená",J534,0)</f>
        <v>0</v>
      </c>
      <c r="BG534" s="216">
        <f>IF(N534="zákl. přenesená",J534,0)</f>
        <v>0</v>
      </c>
      <c r="BH534" s="216">
        <f>IF(N534="sníž. přenesená",J534,0)</f>
        <v>0</v>
      </c>
      <c r="BI534" s="216">
        <f>IF(N534="nulová",J534,0)</f>
        <v>0</v>
      </c>
      <c r="BJ534" s="17" t="s">
        <v>134</v>
      </c>
      <c r="BK534" s="216">
        <f>ROUND(I534*H534,2)</f>
        <v>0</v>
      </c>
      <c r="BL534" s="17" t="s">
        <v>224</v>
      </c>
      <c r="BM534" s="215" t="s">
        <v>842</v>
      </c>
    </row>
    <row r="535" s="12" customFormat="1">
      <c r="B535" s="220"/>
      <c r="C535" s="221"/>
      <c r="D535" s="217" t="s">
        <v>144</v>
      </c>
      <c r="E535" s="222" t="s">
        <v>19</v>
      </c>
      <c r="F535" s="223" t="s">
        <v>843</v>
      </c>
      <c r="G535" s="221"/>
      <c r="H535" s="224">
        <v>8.5999999999999996</v>
      </c>
      <c r="I535" s="225"/>
      <c r="J535" s="221"/>
      <c r="K535" s="221"/>
      <c r="L535" s="226"/>
      <c r="M535" s="227"/>
      <c r="N535" s="228"/>
      <c r="O535" s="228"/>
      <c r="P535" s="228"/>
      <c r="Q535" s="228"/>
      <c r="R535" s="228"/>
      <c r="S535" s="228"/>
      <c r="T535" s="229"/>
      <c r="AT535" s="230" t="s">
        <v>144</v>
      </c>
      <c r="AU535" s="230" t="s">
        <v>134</v>
      </c>
      <c r="AV535" s="12" t="s">
        <v>134</v>
      </c>
      <c r="AW535" s="12" t="s">
        <v>33</v>
      </c>
      <c r="AX535" s="12" t="s">
        <v>72</v>
      </c>
      <c r="AY535" s="230" t="s">
        <v>126</v>
      </c>
    </row>
    <row r="536" s="12" customFormat="1">
      <c r="B536" s="220"/>
      <c r="C536" s="221"/>
      <c r="D536" s="217" t="s">
        <v>144</v>
      </c>
      <c r="E536" s="222" t="s">
        <v>19</v>
      </c>
      <c r="F536" s="223" t="s">
        <v>844</v>
      </c>
      <c r="G536" s="221"/>
      <c r="H536" s="224">
        <v>3.3599999999999999</v>
      </c>
      <c r="I536" s="225"/>
      <c r="J536" s="221"/>
      <c r="K536" s="221"/>
      <c r="L536" s="226"/>
      <c r="M536" s="227"/>
      <c r="N536" s="228"/>
      <c r="O536" s="228"/>
      <c r="P536" s="228"/>
      <c r="Q536" s="228"/>
      <c r="R536" s="228"/>
      <c r="S536" s="228"/>
      <c r="T536" s="229"/>
      <c r="AT536" s="230" t="s">
        <v>144</v>
      </c>
      <c r="AU536" s="230" t="s">
        <v>134</v>
      </c>
      <c r="AV536" s="12" t="s">
        <v>134</v>
      </c>
      <c r="AW536" s="12" t="s">
        <v>33</v>
      </c>
      <c r="AX536" s="12" t="s">
        <v>72</v>
      </c>
      <c r="AY536" s="230" t="s">
        <v>126</v>
      </c>
    </row>
    <row r="537" s="12" customFormat="1">
      <c r="B537" s="220"/>
      <c r="C537" s="221"/>
      <c r="D537" s="217" t="s">
        <v>144</v>
      </c>
      <c r="E537" s="222" t="s">
        <v>19</v>
      </c>
      <c r="F537" s="223" t="s">
        <v>845</v>
      </c>
      <c r="G537" s="221"/>
      <c r="H537" s="224">
        <v>5.5800000000000001</v>
      </c>
      <c r="I537" s="225"/>
      <c r="J537" s="221"/>
      <c r="K537" s="221"/>
      <c r="L537" s="226"/>
      <c r="M537" s="227"/>
      <c r="N537" s="228"/>
      <c r="O537" s="228"/>
      <c r="P537" s="228"/>
      <c r="Q537" s="228"/>
      <c r="R537" s="228"/>
      <c r="S537" s="228"/>
      <c r="T537" s="229"/>
      <c r="AT537" s="230" t="s">
        <v>144</v>
      </c>
      <c r="AU537" s="230" t="s">
        <v>134</v>
      </c>
      <c r="AV537" s="12" t="s">
        <v>134</v>
      </c>
      <c r="AW537" s="12" t="s">
        <v>33</v>
      </c>
      <c r="AX537" s="12" t="s">
        <v>72</v>
      </c>
      <c r="AY537" s="230" t="s">
        <v>126</v>
      </c>
    </row>
    <row r="538" s="12" customFormat="1">
      <c r="B538" s="220"/>
      <c r="C538" s="221"/>
      <c r="D538" s="217" t="s">
        <v>144</v>
      </c>
      <c r="E538" s="222" t="s">
        <v>19</v>
      </c>
      <c r="F538" s="223" t="s">
        <v>846</v>
      </c>
      <c r="G538" s="221"/>
      <c r="H538" s="224">
        <v>3</v>
      </c>
      <c r="I538" s="225"/>
      <c r="J538" s="221"/>
      <c r="K538" s="221"/>
      <c r="L538" s="226"/>
      <c r="M538" s="227"/>
      <c r="N538" s="228"/>
      <c r="O538" s="228"/>
      <c r="P538" s="228"/>
      <c r="Q538" s="228"/>
      <c r="R538" s="228"/>
      <c r="S538" s="228"/>
      <c r="T538" s="229"/>
      <c r="AT538" s="230" t="s">
        <v>144</v>
      </c>
      <c r="AU538" s="230" t="s">
        <v>134</v>
      </c>
      <c r="AV538" s="12" t="s">
        <v>134</v>
      </c>
      <c r="AW538" s="12" t="s">
        <v>33</v>
      </c>
      <c r="AX538" s="12" t="s">
        <v>72</v>
      </c>
      <c r="AY538" s="230" t="s">
        <v>126</v>
      </c>
    </row>
    <row r="539" s="12" customFormat="1">
      <c r="B539" s="220"/>
      <c r="C539" s="221"/>
      <c r="D539" s="217" t="s">
        <v>144</v>
      </c>
      <c r="E539" s="222" t="s">
        <v>19</v>
      </c>
      <c r="F539" s="223" t="s">
        <v>847</v>
      </c>
      <c r="G539" s="221"/>
      <c r="H539" s="224">
        <v>2.6400000000000001</v>
      </c>
      <c r="I539" s="225"/>
      <c r="J539" s="221"/>
      <c r="K539" s="221"/>
      <c r="L539" s="226"/>
      <c r="M539" s="227"/>
      <c r="N539" s="228"/>
      <c r="O539" s="228"/>
      <c r="P539" s="228"/>
      <c r="Q539" s="228"/>
      <c r="R539" s="228"/>
      <c r="S539" s="228"/>
      <c r="T539" s="229"/>
      <c r="AT539" s="230" t="s">
        <v>144</v>
      </c>
      <c r="AU539" s="230" t="s">
        <v>134</v>
      </c>
      <c r="AV539" s="12" t="s">
        <v>134</v>
      </c>
      <c r="AW539" s="12" t="s">
        <v>33</v>
      </c>
      <c r="AX539" s="12" t="s">
        <v>72</v>
      </c>
      <c r="AY539" s="230" t="s">
        <v>126</v>
      </c>
    </row>
    <row r="540" s="12" customFormat="1">
      <c r="B540" s="220"/>
      <c r="C540" s="221"/>
      <c r="D540" s="217" t="s">
        <v>144</v>
      </c>
      <c r="E540" s="222" t="s">
        <v>19</v>
      </c>
      <c r="F540" s="223" t="s">
        <v>848</v>
      </c>
      <c r="G540" s="221"/>
      <c r="H540" s="224">
        <v>14.94</v>
      </c>
      <c r="I540" s="225"/>
      <c r="J540" s="221"/>
      <c r="K540" s="221"/>
      <c r="L540" s="226"/>
      <c r="M540" s="227"/>
      <c r="N540" s="228"/>
      <c r="O540" s="228"/>
      <c r="P540" s="228"/>
      <c r="Q540" s="228"/>
      <c r="R540" s="228"/>
      <c r="S540" s="228"/>
      <c r="T540" s="229"/>
      <c r="AT540" s="230" t="s">
        <v>144</v>
      </c>
      <c r="AU540" s="230" t="s">
        <v>134</v>
      </c>
      <c r="AV540" s="12" t="s">
        <v>134</v>
      </c>
      <c r="AW540" s="12" t="s">
        <v>33</v>
      </c>
      <c r="AX540" s="12" t="s">
        <v>72</v>
      </c>
      <c r="AY540" s="230" t="s">
        <v>126</v>
      </c>
    </row>
    <row r="541" s="12" customFormat="1">
      <c r="B541" s="220"/>
      <c r="C541" s="221"/>
      <c r="D541" s="217" t="s">
        <v>144</v>
      </c>
      <c r="E541" s="222" t="s">
        <v>19</v>
      </c>
      <c r="F541" s="223" t="s">
        <v>849</v>
      </c>
      <c r="G541" s="221"/>
      <c r="H541" s="224">
        <v>4.7199999999999998</v>
      </c>
      <c r="I541" s="225"/>
      <c r="J541" s="221"/>
      <c r="K541" s="221"/>
      <c r="L541" s="226"/>
      <c r="M541" s="227"/>
      <c r="N541" s="228"/>
      <c r="O541" s="228"/>
      <c r="P541" s="228"/>
      <c r="Q541" s="228"/>
      <c r="R541" s="228"/>
      <c r="S541" s="228"/>
      <c r="T541" s="229"/>
      <c r="AT541" s="230" t="s">
        <v>144</v>
      </c>
      <c r="AU541" s="230" t="s">
        <v>134</v>
      </c>
      <c r="AV541" s="12" t="s">
        <v>134</v>
      </c>
      <c r="AW541" s="12" t="s">
        <v>33</v>
      </c>
      <c r="AX541" s="12" t="s">
        <v>72</v>
      </c>
      <c r="AY541" s="230" t="s">
        <v>126</v>
      </c>
    </row>
    <row r="542" s="12" customFormat="1">
      <c r="B542" s="220"/>
      <c r="C542" s="221"/>
      <c r="D542" s="217" t="s">
        <v>144</v>
      </c>
      <c r="E542" s="222" t="s">
        <v>19</v>
      </c>
      <c r="F542" s="223" t="s">
        <v>850</v>
      </c>
      <c r="G542" s="221"/>
      <c r="H542" s="224">
        <v>11.16</v>
      </c>
      <c r="I542" s="225"/>
      <c r="J542" s="221"/>
      <c r="K542" s="221"/>
      <c r="L542" s="226"/>
      <c r="M542" s="227"/>
      <c r="N542" s="228"/>
      <c r="O542" s="228"/>
      <c r="P542" s="228"/>
      <c r="Q542" s="228"/>
      <c r="R542" s="228"/>
      <c r="S542" s="228"/>
      <c r="T542" s="229"/>
      <c r="AT542" s="230" t="s">
        <v>144</v>
      </c>
      <c r="AU542" s="230" t="s">
        <v>134</v>
      </c>
      <c r="AV542" s="12" t="s">
        <v>134</v>
      </c>
      <c r="AW542" s="12" t="s">
        <v>33</v>
      </c>
      <c r="AX542" s="12" t="s">
        <v>72</v>
      </c>
      <c r="AY542" s="230" t="s">
        <v>126</v>
      </c>
    </row>
    <row r="543" s="12" customFormat="1">
      <c r="B543" s="220"/>
      <c r="C543" s="221"/>
      <c r="D543" s="217" t="s">
        <v>144</v>
      </c>
      <c r="E543" s="222" t="s">
        <v>19</v>
      </c>
      <c r="F543" s="223" t="s">
        <v>851</v>
      </c>
      <c r="G543" s="221"/>
      <c r="H543" s="224">
        <v>6.9000000000000004</v>
      </c>
      <c r="I543" s="225"/>
      <c r="J543" s="221"/>
      <c r="K543" s="221"/>
      <c r="L543" s="226"/>
      <c r="M543" s="227"/>
      <c r="N543" s="228"/>
      <c r="O543" s="228"/>
      <c r="P543" s="228"/>
      <c r="Q543" s="228"/>
      <c r="R543" s="228"/>
      <c r="S543" s="228"/>
      <c r="T543" s="229"/>
      <c r="AT543" s="230" t="s">
        <v>144</v>
      </c>
      <c r="AU543" s="230" t="s">
        <v>134</v>
      </c>
      <c r="AV543" s="12" t="s">
        <v>134</v>
      </c>
      <c r="AW543" s="12" t="s">
        <v>33</v>
      </c>
      <c r="AX543" s="12" t="s">
        <v>72</v>
      </c>
      <c r="AY543" s="230" t="s">
        <v>126</v>
      </c>
    </row>
    <row r="544" s="12" customFormat="1">
      <c r="B544" s="220"/>
      <c r="C544" s="221"/>
      <c r="D544" s="217" t="s">
        <v>144</v>
      </c>
      <c r="E544" s="222" t="s">
        <v>19</v>
      </c>
      <c r="F544" s="223" t="s">
        <v>852</v>
      </c>
      <c r="G544" s="221"/>
      <c r="H544" s="224">
        <v>16.559999999999999</v>
      </c>
      <c r="I544" s="225"/>
      <c r="J544" s="221"/>
      <c r="K544" s="221"/>
      <c r="L544" s="226"/>
      <c r="M544" s="227"/>
      <c r="N544" s="228"/>
      <c r="O544" s="228"/>
      <c r="P544" s="228"/>
      <c r="Q544" s="228"/>
      <c r="R544" s="228"/>
      <c r="S544" s="228"/>
      <c r="T544" s="229"/>
      <c r="AT544" s="230" t="s">
        <v>144</v>
      </c>
      <c r="AU544" s="230" t="s">
        <v>134</v>
      </c>
      <c r="AV544" s="12" t="s">
        <v>134</v>
      </c>
      <c r="AW544" s="12" t="s">
        <v>33</v>
      </c>
      <c r="AX544" s="12" t="s">
        <v>72</v>
      </c>
      <c r="AY544" s="230" t="s">
        <v>126</v>
      </c>
    </row>
    <row r="545" s="12" customFormat="1">
      <c r="B545" s="220"/>
      <c r="C545" s="221"/>
      <c r="D545" s="217" t="s">
        <v>144</v>
      </c>
      <c r="E545" s="222" t="s">
        <v>19</v>
      </c>
      <c r="F545" s="223" t="s">
        <v>850</v>
      </c>
      <c r="G545" s="221"/>
      <c r="H545" s="224">
        <v>11.16</v>
      </c>
      <c r="I545" s="225"/>
      <c r="J545" s="221"/>
      <c r="K545" s="221"/>
      <c r="L545" s="226"/>
      <c r="M545" s="227"/>
      <c r="N545" s="228"/>
      <c r="O545" s="228"/>
      <c r="P545" s="228"/>
      <c r="Q545" s="228"/>
      <c r="R545" s="228"/>
      <c r="S545" s="228"/>
      <c r="T545" s="229"/>
      <c r="AT545" s="230" t="s">
        <v>144</v>
      </c>
      <c r="AU545" s="230" t="s">
        <v>134</v>
      </c>
      <c r="AV545" s="12" t="s">
        <v>134</v>
      </c>
      <c r="AW545" s="12" t="s">
        <v>33</v>
      </c>
      <c r="AX545" s="12" t="s">
        <v>72</v>
      </c>
      <c r="AY545" s="230" t="s">
        <v>126</v>
      </c>
    </row>
    <row r="546" s="12" customFormat="1">
      <c r="B546" s="220"/>
      <c r="C546" s="221"/>
      <c r="D546" s="217" t="s">
        <v>144</v>
      </c>
      <c r="E546" s="222" t="s">
        <v>19</v>
      </c>
      <c r="F546" s="223" t="s">
        <v>853</v>
      </c>
      <c r="G546" s="221"/>
      <c r="H546" s="224">
        <v>6.2999999999999998</v>
      </c>
      <c r="I546" s="225"/>
      <c r="J546" s="221"/>
      <c r="K546" s="221"/>
      <c r="L546" s="226"/>
      <c r="M546" s="227"/>
      <c r="N546" s="228"/>
      <c r="O546" s="228"/>
      <c r="P546" s="228"/>
      <c r="Q546" s="228"/>
      <c r="R546" s="228"/>
      <c r="S546" s="228"/>
      <c r="T546" s="229"/>
      <c r="AT546" s="230" t="s">
        <v>144</v>
      </c>
      <c r="AU546" s="230" t="s">
        <v>134</v>
      </c>
      <c r="AV546" s="12" t="s">
        <v>134</v>
      </c>
      <c r="AW546" s="12" t="s">
        <v>33</v>
      </c>
      <c r="AX546" s="12" t="s">
        <v>72</v>
      </c>
      <c r="AY546" s="230" t="s">
        <v>126</v>
      </c>
    </row>
    <row r="547" s="13" customFormat="1">
      <c r="B547" s="231"/>
      <c r="C547" s="232"/>
      <c r="D547" s="217" t="s">
        <v>144</v>
      </c>
      <c r="E547" s="233" t="s">
        <v>19</v>
      </c>
      <c r="F547" s="234" t="s">
        <v>231</v>
      </c>
      <c r="G547" s="232"/>
      <c r="H547" s="235">
        <v>94.920000000000002</v>
      </c>
      <c r="I547" s="236"/>
      <c r="J547" s="232"/>
      <c r="K547" s="232"/>
      <c r="L547" s="237"/>
      <c r="M547" s="238"/>
      <c r="N547" s="239"/>
      <c r="O547" s="239"/>
      <c r="P547" s="239"/>
      <c r="Q547" s="239"/>
      <c r="R547" s="239"/>
      <c r="S547" s="239"/>
      <c r="T547" s="240"/>
      <c r="AT547" s="241" t="s">
        <v>144</v>
      </c>
      <c r="AU547" s="241" t="s">
        <v>134</v>
      </c>
      <c r="AV547" s="13" t="s">
        <v>133</v>
      </c>
      <c r="AW547" s="13" t="s">
        <v>33</v>
      </c>
      <c r="AX547" s="13" t="s">
        <v>77</v>
      </c>
      <c r="AY547" s="241" t="s">
        <v>126</v>
      </c>
    </row>
    <row r="548" s="1" customFormat="1" ht="24" customHeight="1">
      <c r="B548" s="38"/>
      <c r="C548" s="204" t="s">
        <v>854</v>
      </c>
      <c r="D548" s="204" t="s">
        <v>128</v>
      </c>
      <c r="E548" s="205" t="s">
        <v>855</v>
      </c>
      <c r="F548" s="206" t="s">
        <v>856</v>
      </c>
      <c r="G548" s="207" t="s">
        <v>211</v>
      </c>
      <c r="H548" s="208">
        <v>72</v>
      </c>
      <c r="I548" s="209"/>
      <c r="J548" s="210">
        <f>ROUND(I548*H548,2)</f>
        <v>0</v>
      </c>
      <c r="K548" s="206" t="s">
        <v>141</v>
      </c>
      <c r="L548" s="43"/>
      <c r="M548" s="211" t="s">
        <v>19</v>
      </c>
      <c r="N548" s="212" t="s">
        <v>44</v>
      </c>
      <c r="O548" s="83"/>
      <c r="P548" s="213">
        <f>O548*H548</f>
        <v>0</v>
      </c>
      <c r="Q548" s="213">
        <v>0</v>
      </c>
      <c r="R548" s="213">
        <f>Q548*H548</f>
        <v>0</v>
      </c>
      <c r="S548" s="213">
        <v>0</v>
      </c>
      <c r="T548" s="214">
        <f>S548*H548</f>
        <v>0</v>
      </c>
      <c r="AR548" s="215" t="s">
        <v>224</v>
      </c>
      <c r="AT548" s="215" t="s">
        <v>128</v>
      </c>
      <c r="AU548" s="215" t="s">
        <v>134</v>
      </c>
      <c r="AY548" s="17" t="s">
        <v>126</v>
      </c>
      <c r="BE548" s="216">
        <f>IF(N548="základní",J548,0)</f>
        <v>0</v>
      </c>
      <c r="BF548" s="216">
        <f>IF(N548="snížená",J548,0)</f>
        <v>0</v>
      </c>
      <c r="BG548" s="216">
        <f>IF(N548="zákl. přenesená",J548,0)</f>
        <v>0</v>
      </c>
      <c r="BH548" s="216">
        <f>IF(N548="sníž. přenesená",J548,0)</f>
        <v>0</v>
      </c>
      <c r="BI548" s="216">
        <f>IF(N548="nulová",J548,0)</f>
        <v>0</v>
      </c>
      <c r="BJ548" s="17" t="s">
        <v>134</v>
      </c>
      <c r="BK548" s="216">
        <f>ROUND(I548*H548,2)</f>
        <v>0</v>
      </c>
      <c r="BL548" s="17" t="s">
        <v>224</v>
      </c>
      <c r="BM548" s="215" t="s">
        <v>857</v>
      </c>
    </row>
    <row r="549" s="12" customFormat="1">
      <c r="B549" s="220"/>
      <c r="C549" s="221"/>
      <c r="D549" s="217" t="s">
        <v>144</v>
      </c>
      <c r="E549" s="222" t="s">
        <v>19</v>
      </c>
      <c r="F549" s="223" t="s">
        <v>858</v>
      </c>
      <c r="G549" s="221"/>
      <c r="H549" s="224">
        <v>72</v>
      </c>
      <c r="I549" s="225"/>
      <c r="J549" s="221"/>
      <c r="K549" s="221"/>
      <c r="L549" s="226"/>
      <c r="M549" s="227"/>
      <c r="N549" s="228"/>
      <c r="O549" s="228"/>
      <c r="P549" s="228"/>
      <c r="Q549" s="228"/>
      <c r="R549" s="228"/>
      <c r="S549" s="228"/>
      <c r="T549" s="229"/>
      <c r="AT549" s="230" t="s">
        <v>144</v>
      </c>
      <c r="AU549" s="230" t="s">
        <v>134</v>
      </c>
      <c r="AV549" s="12" t="s">
        <v>134</v>
      </c>
      <c r="AW549" s="12" t="s">
        <v>33</v>
      </c>
      <c r="AX549" s="12" t="s">
        <v>77</v>
      </c>
      <c r="AY549" s="230" t="s">
        <v>126</v>
      </c>
    </row>
    <row r="550" s="1" customFormat="1" ht="16.5" customHeight="1">
      <c r="B550" s="38"/>
      <c r="C550" s="204" t="s">
        <v>859</v>
      </c>
      <c r="D550" s="204" t="s">
        <v>128</v>
      </c>
      <c r="E550" s="205" t="s">
        <v>860</v>
      </c>
      <c r="F550" s="206" t="s">
        <v>861</v>
      </c>
      <c r="G550" s="207" t="s">
        <v>298</v>
      </c>
      <c r="H550" s="208">
        <v>12.890000000000001</v>
      </c>
      <c r="I550" s="209"/>
      <c r="J550" s="210">
        <f>ROUND(I550*H550,2)</f>
        <v>0</v>
      </c>
      <c r="K550" s="206" t="s">
        <v>141</v>
      </c>
      <c r="L550" s="43"/>
      <c r="M550" s="211" t="s">
        <v>19</v>
      </c>
      <c r="N550" s="212" t="s">
        <v>44</v>
      </c>
      <c r="O550" s="83"/>
      <c r="P550" s="213">
        <f>O550*H550</f>
        <v>0</v>
      </c>
      <c r="Q550" s="213">
        <v>0.0024499999999999999</v>
      </c>
      <c r="R550" s="213">
        <f>Q550*H550</f>
        <v>0.031580499999999997</v>
      </c>
      <c r="S550" s="213">
        <v>0</v>
      </c>
      <c r="T550" s="214">
        <f>S550*H550</f>
        <v>0</v>
      </c>
      <c r="AR550" s="215" t="s">
        <v>224</v>
      </c>
      <c r="AT550" s="215" t="s">
        <v>128</v>
      </c>
      <c r="AU550" s="215" t="s">
        <v>134</v>
      </c>
      <c r="AY550" s="17" t="s">
        <v>126</v>
      </c>
      <c r="BE550" s="216">
        <f>IF(N550="základní",J550,0)</f>
        <v>0</v>
      </c>
      <c r="BF550" s="216">
        <f>IF(N550="snížená",J550,0)</f>
        <v>0</v>
      </c>
      <c r="BG550" s="216">
        <f>IF(N550="zákl. přenesená",J550,0)</f>
        <v>0</v>
      </c>
      <c r="BH550" s="216">
        <f>IF(N550="sníž. přenesená",J550,0)</f>
        <v>0</v>
      </c>
      <c r="BI550" s="216">
        <f>IF(N550="nulová",J550,0)</f>
        <v>0</v>
      </c>
      <c r="BJ550" s="17" t="s">
        <v>134</v>
      </c>
      <c r="BK550" s="216">
        <f>ROUND(I550*H550,2)</f>
        <v>0</v>
      </c>
      <c r="BL550" s="17" t="s">
        <v>224</v>
      </c>
      <c r="BM550" s="215" t="s">
        <v>862</v>
      </c>
    </row>
    <row r="551" s="12" customFormat="1">
      <c r="B551" s="220"/>
      <c r="C551" s="221"/>
      <c r="D551" s="217" t="s">
        <v>144</v>
      </c>
      <c r="E551" s="222" t="s">
        <v>19</v>
      </c>
      <c r="F551" s="223" t="s">
        <v>863</v>
      </c>
      <c r="G551" s="221"/>
      <c r="H551" s="224">
        <v>12.890000000000001</v>
      </c>
      <c r="I551" s="225"/>
      <c r="J551" s="221"/>
      <c r="K551" s="221"/>
      <c r="L551" s="226"/>
      <c r="M551" s="227"/>
      <c r="N551" s="228"/>
      <c r="O551" s="228"/>
      <c r="P551" s="228"/>
      <c r="Q551" s="228"/>
      <c r="R551" s="228"/>
      <c r="S551" s="228"/>
      <c r="T551" s="229"/>
      <c r="AT551" s="230" t="s">
        <v>144</v>
      </c>
      <c r="AU551" s="230" t="s">
        <v>134</v>
      </c>
      <c r="AV551" s="12" t="s">
        <v>134</v>
      </c>
      <c r="AW551" s="12" t="s">
        <v>33</v>
      </c>
      <c r="AX551" s="12" t="s">
        <v>77</v>
      </c>
      <c r="AY551" s="230" t="s">
        <v>126</v>
      </c>
    </row>
    <row r="552" s="1" customFormat="1" ht="16.5" customHeight="1">
      <c r="B552" s="38"/>
      <c r="C552" s="204" t="s">
        <v>864</v>
      </c>
      <c r="D552" s="204" t="s">
        <v>128</v>
      </c>
      <c r="E552" s="205" t="s">
        <v>865</v>
      </c>
      <c r="F552" s="206" t="s">
        <v>866</v>
      </c>
      <c r="G552" s="207" t="s">
        <v>298</v>
      </c>
      <c r="H552" s="208">
        <v>6.9800000000000004</v>
      </c>
      <c r="I552" s="209"/>
      <c r="J552" s="210">
        <f>ROUND(I552*H552,2)</f>
        <v>0</v>
      </c>
      <c r="K552" s="206" t="s">
        <v>141</v>
      </c>
      <c r="L552" s="43"/>
      <c r="M552" s="211" t="s">
        <v>19</v>
      </c>
      <c r="N552" s="212" t="s">
        <v>44</v>
      </c>
      <c r="O552" s="83"/>
      <c r="P552" s="213">
        <f>O552*H552</f>
        <v>0</v>
      </c>
      <c r="Q552" s="213">
        <v>0.0028600000000000001</v>
      </c>
      <c r="R552" s="213">
        <f>Q552*H552</f>
        <v>0.019962800000000003</v>
      </c>
      <c r="S552" s="213">
        <v>0</v>
      </c>
      <c r="T552" s="214">
        <f>S552*H552</f>
        <v>0</v>
      </c>
      <c r="AR552" s="215" t="s">
        <v>224</v>
      </c>
      <c r="AT552" s="215" t="s">
        <v>128</v>
      </c>
      <c r="AU552" s="215" t="s">
        <v>134</v>
      </c>
      <c r="AY552" s="17" t="s">
        <v>126</v>
      </c>
      <c r="BE552" s="216">
        <f>IF(N552="základní",J552,0)</f>
        <v>0</v>
      </c>
      <c r="BF552" s="216">
        <f>IF(N552="snížená",J552,0)</f>
        <v>0</v>
      </c>
      <c r="BG552" s="216">
        <f>IF(N552="zákl. přenesená",J552,0)</f>
        <v>0</v>
      </c>
      <c r="BH552" s="216">
        <f>IF(N552="sníž. přenesená",J552,0)</f>
        <v>0</v>
      </c>
      <c r="BI552" s="216">
        <f>IF(N552="nulová",J552,0)</f>
        <v>0</v>
      </c>
      <c r="BJ552" s="17" t="s">
        <v>134</v>
      </c>
      <c r="BK552" s="216">
        <f>ROUND(I552*H552,2)</f>
        <v>0</v>
      </c>
      <c r="BL552" s="17" t="s">
        <v>224</v>
      </c>
      <c r="BM552" s="215" t="s">
        <v>867</v>
      </c>
    </row>
    <row r="553" s="1" customFormat="1" ht="24" customHeight="1">
      <c r="B553" s="38"/>
      <c r="C553" s="204" t="s">
        <v>868</v>
      </c>
      <c r="D553" s="204" t="s">
        <v>128</v>
      </c>
      <c r="E553" s="205" t="s">
        <v>869</v>
      </c>
      <c r="F553" s="206" t="s">
        <v>870</v>
      </c>
      <c r="G553" s="207" t="s">
        <v>211</v>
      </c>
      <c r="H553" s="208">
        <v>15</v>
      </c>
      <c r="I553" s="209"/>
      <c r="J553" s="210">
        <f>ROUND(I553*H553,2)</f>
        <v>0</v>
      </c>
      <c r="K553" s="206" t="s">
        <v>141</v>
      </c>
      <c r="L553" s="43"/>
      <c r="M553" s="211" t="s">
        <v>19</v>
      </c>
      <c r="N553" s="212" t="s">
        <v>44</v>
      </c>
      <c r="O553" s="83"/>
      <c r="P553" s="213">
        <f>O553*H553</f>
        <v>0</v>
      </c>
      <c r="Q553" s="213">
        <v>0.00067000000000000002</v>
      </c>
      <c r="R553" s="213">
        <f>Q553*H553</f>
        <v>0.01005</v>
      </c>
      <c r="S553" s="213">
        <v>0</v>
      </c>
      <c r="T553" s="214">
        <f>S553*H553</f>
        <v>0</v>
      </c>
      <c r="AR553" s="215" t="s">
        <v>224</v>
      </c>
      <c r="AT553" s="215" t="s">
        <v>128</v>
      </c>
      <c r="AU553" s="215" t="s">
        <v>134</v>
      </c>
      <c r="AY553" s="17" t="s">
        <v>126</v>
      </c>
      <c r="BE553" s="216">
        <f>IF(N553="základní",J553,0)</f>
        <v>0</v>
      </c>
      <c r="BF553" s="216">
        <f>IF(N553="snížená",J553,0)</f>
        <v>0</v>
      </c>
      <c r="BG553" s="216">
        <f>IF(N553="zákl. přenesená",J553,0)</f>
        <v>0</v>
      </c>
      <c r="BH553" s="216">
        <f>IF(N553="sníž. přenesená",J553,0)</f>
        <v>0</v>
      </c>
      <c r="BI553" s="216">
        <f>IF(N553="nulová",J553,0)</f>
        <v>0</v>
      </c>
      <c r="BJ553" s="17" t="s">
        <v>134</v>
      </c>
      <c r="BK553" s="216">
        <f>ROUND(I553*H553,2)</f>
        <v>0</v>
      </c>
      <c r="BL553" s="17" t="s">
        <v>224</v>
      </c>
      <c r="BM553" s="215" t="s">
        <v>871</v>
      </c>
    </row>
    <row r="554" s="1" customFormat="1" ht="24" customHeight="1">
      <c r="B554" s="38"/>
      <c r="C554" s="204" t="s">
        <v>872</v>
      </c>
      <c r="D554" s="204" t="s">
        <v>128</v>
      </c>
      <c r="E554" s="205" t="s">
        <v>873</v>
      </c>
      <c r="F554" s="206" t="s">
        <v>874</v>
      </c>
      <c r="G554" s="207" t="s">
        <v>211</v>
      </c>
      <c r="H554" s="208">
        <v>3</v>
      </c>
      <c r="I554" s="209"/>
      <c r="J554" s="210">
        <f>ROUND(I554*H554,2)</f>
        <v>0</v>
      </c>
      <c r="K554" s="206" t="s">
        <v>141</v>
      </c>
      <c r="L554" s="43"/>
      <c r="M554" s="211" t="s">
        <v>19</v>
      </c>
      <c r="N554" s="212" t="s">
        <v>44</v>
      </c>
      <c r="O554" s="83"/>
      <c r="P554" s="213">
        <f>O554*H554</f>
        <v>0</v>
      </c>
      <c r="Q554" s="213">
        <v>0.00048000000000000001</v>
      </c>
      <c r="R554" s="213">
        <f>Q554*H554</f>
        <v>0.0014400000000000001</v>
      </c>
      <c r="S554" s="213">
        <v>0</v>
      </c>
      <c r="T554" s="214">
        <f>S554*H554</f>
        <v>0</v>
      </c>
      <c r="AR554" s="215" t="s">
        <v>224</v>
      </c>
      <c r="AT554" s="215" t="s">
        <v>128</v>
      </c>
      <c r="AU554" s="215" t="s">
        <v>134</v>
      </c>
      <c r="AY554" s="17" t="s">
        <v>126</v>
      </c>
      <c r="BE554" s="216">
        <f>IF(N554="základní",J554,0)</f>
        <v>0</v>
      </c>
      <c r="BF554" s="216">
        <f>IF(N554="snížená",J554,0)</f>
        <v>0</v>
      </c>
      <c r="BG554" s="216">
        <f>IF(N554="zákl. přenesená",J554,0)</f>
        <v>0</v>
      </c>
      <c r="BH554" s="216">
        <f>IF(N554="sníž. přenesená",J554,0)</f>
        <v>0</v>
      </c>
      <c r="BI554" s="216">
        <f>IF(N554="nulová",J554,0)</f>
        <v>0</v>
      </c>
      <c r="BJ554" s="17" t="s">
        <v>134</v>
      </c>
      <c r="BK554" s="216">
        <f>ROUND(I554*H554,2)</f>
        <v>0</v>
      </c>
      <c r="BL554" s="17" t="s">
        <v>224</v>
      </c>
      <c r="BM554" s="215" t="s">
        <v>875</v>
      </c>
    </row>
    <row r="555" s="1" customFormat="1" ht="24" customHeight="1">
      <c r="B555" s="38"/>
      <c r="C555" s="204" t="s">
        <v>876</v>
      </c>
      <c r="D555" s="204" t="s">
        <v>128</v>
      </c>
      <c r="E555" s="205" t="s">
        <v>877</v>
      </c>
      <c r="F555" s="206" t="s">
        <v>878</v>
      </c>
      <c r="G555" s="207" t="s">
        <v>211</v>
      </c>
      <c r="H555" s="208">
        <v>3</v>
      </c>
      <c r="I555" s="209"/>
      <c r="J555" s="210">
        <f>ROUND(I555*H555,2)</f>
        <v>0</v>
      </c>
      <c r="K555" s="206" t="s">
        <v>141</v>
      </c>
      <c r="L555" s="43"/>
      <c r="M555" s="211" t="s">
        <v>19</v>
      </c>
      <c r="N555" s="212" t="s">
        <v>44</v>
      </c>
      <c r="O555" s="83"/>
      <c r="P555" s="213">
        <f>O555*H555</f>
        <v>0</v>
      </c>
      <c r="Q555" s="213">
        <v>0.00064000000000000005</v>
      </c>
      <c r="R555" s="213">
        <f>Q555*H555</f>
        <v>0.0019200000000000003</v>
      </c>
      <c r="S555" s="213">
        <v>0</v>
      </c>
      <c r="T555" s="214">
        <f>S555*H555</f>
        <v>0</v>
      </c>
      <c r="AR555" s="215" t="s">
        <v>224</v>
      </c>
      <c r="AT555" s="215" t="s">
        <v>128</v>
      </c>
      <c r="AU555" s="215" t="s">
        <v>134</v>
      </c>
      <c r="AY555" s="17" t="s">
        <v>126</v>
      </c>
      <c r="BE555" s="216">
        <f>IF(N555="základní",J555,0)</f>
        <v>0</v>
      </c>
      <c r="BF555" s="216">
        <f>IF(N555="snížená",J555,0)</f>
        <v>0</v>
      </c>
      <c r="BG555" s="216">
        <f>IF(N555="zákl. přenesená",J555,0)</f>
        <v>0</v>
      </c>
      <c r="BH555" s="216">
        <f>IF(N555="sníž. přenesená",J555,0)</f>
        <v>0</v>
      </c>
      <c r="BI555" s="216">
        <f>IF(N555="nulová",J555,0)</f>
        <v>0</v>
      </c>
      <c r="BJ555" s="17" t="s">
        <v>134</v>
      </c>
      <c r="BK555" s="216">
        <f>ROUND(I555*H555,2)</f>
        <v>0</v>
      </c>
      <c r="BL555" s="17" t="s">
        <v>224</v>
      </c>
      <c r="BM555" s="215" t="s">
        <v>879</v>
      </c>
    </row>
    <row r="556" s="1" customFormat="1" ht="24" customHeight="1">
      <c r="B556" s="38"/>
      <c r="C556" s="204" t="s">
        <v>880</v>
      </c>
      <c r="D556" s="204" t="s">
        <v>128</v>
      </c>
      <c r="E556" s="205" t="s">
        <v>881</v>
      </c>
      <c r="F556" s="206" t="s">
        <v>882</v>
      </c>
      <c r="G556" s="207" t="s">
        <v>173</v>
      </c>
      <c r="H556" s="208">
        <v>0.61699999999999999</v>
      </c>
      <c r="I556" s="209"/>
      <c r="J556" s="210">
        <f>ROUND(I556*H556,2)</f>
        <v>0</v>
      </c>
      <c r="K556" s="206" t="s">
        <v>141</v>
      </c>
      <c r="L556" s="43"/>
      <c r="M556" s="211" t="s">
        <v>19</v>
      </c>
      <c r="N556" s="212" t="s">
        <v>44</v>
      </c>
      <c r="O556" s="83"/>
      <c r="P556" s="213">
        <f>O556*H556</f>
        <v>0</v>
      </c>
      <c r="Q556" s="213">
        <v>0</v>
      </c>
      <c r="R556" s="213">
        <f>Q556*H556</f>
        <v>0</v>
      </c>
      <c r="S556" s="213">
        <v>0</v>
      </c>
      <c r="T556" s="214">
        <f>S556*H556</f>
        <v>0</v>
      </c>
      <c r="AR556" s="215" t="s">
        <v>224</v>
      </c>
      <c r="AT556" s="215" t="s">
        <v>128</v>
      </c>
      <c r="AU556" s="215" t="s">
        <v>134</v>
      </c>
      <c r="AY556" s="17" t="s">
        <v>126</v>
      </c>
      <c r="BE556" s="216">
        <f>IF(N556="základní",J556,0)</f>
        <v>0</v>
      </c>
      <c r="BF556" s="216">
        <f>IF(N556="snížená",J556,0)</f>
        <v>0</v>
      </c>
      <c r="BG556" s="216">
        <f>IF(N556="zákl. přenesená",J556,0)</f>
        <v>0</v>
      </c>
      <c r="BH556" s="216">
        <f>IF(N556="sníž. přenesená",J556,0)</f>
        <v>0</v>
      </c>
      <c r="BI556" s="216">
        <f>IF(N556="nulová",J556,0)</f>
        <v>0</v>
      </c>
      <c r="BJ556" s="17" t="s">
        <v>134</v>
      </c>
      <c r="BK556" s="216">
        <f>ROUND(I556*H556,2)</f>
        <v>0</v>
      </c>
      <c r="BL556" s="17" t="s">
        <v>224</v>
      </c>
      <c r="BM556" s="215" t="s">
        <v>883</v>
      </c>
    </row>
    <row r="557" s="1" customFormat="1">
      <c r="B557" s="38"/>
      <c r="C557" s="39"/>
      <c r="D557" s="217" t="s">
        <v>136</v>
      </c>
      <c r="E557" s="39"/>
      <c r="F557" s="218" t="s">
        <v>884</v>
      </c>
      <c r="G557" s="39"/>
      <c r="H557" s="39"/>
      <c r="I557" s="129"/>
      <c r="J557" s="39"/>
      <c r="K557" s="39"/>
      <c r="L557" s="43"/>
      <c r="M557" s="219"/>
      <c r="N557" s="83"/>
      <c r="O557" s="83"/>
      <c r="P557" s="83"/>
      <c r="Q557" s="83"/>
      <c r="R557" s="83"/>
      <c r="S557" s="83"/>
      <c r="T557" s="84"/>
      <c r="AT557" s="17" t="s">
        <v>136</v>
      </c>
      <c r="AU557" s="17" t="s">
        <v>134</v>
      </c>
    </row>
    <row r="558" s="11" customFormat="1" ht="22.8" customHeight="1">
      <c r="B558" s="188"/>
      <c r="C558" s="189"/>
      <c r="D558" s="190" t="s">
        <v>71</v>
      </c>
      <c r="E558" s="202" t="s">
        <v>885</v>
      </c>
      <c r="F558" s="202" t="s">
        <v>886</v>
      </c>
      <c r="G558" s="189"/>
      <c r="H558" s="189"/>
      <c r="I558" s="192"/>
      <c r="J558" s="203">
        <f>BK558</f>
        <v>0</v>
      </c>
      <c r="K558" s="189"/>
      <c r="L558" s="194"/>
      <c r="M558" s="195"/>
      <c r="N558" s="196"/>
      <c r="O558" s="196"/>
      <c r="P558" s="197">
        <f>SUM(P559:P576)</f>
        <v>0</v>
      </c>
      <c r="Q558" s="196"/>
      <c r="R558" s="197">
        <f>SUM(R559:R576)</f>
        <v>0.33483014</v>
      </c>
      <c r="S558" s="196"/>
      <c r="T558" s="198">
        <f>SUM(T559:T576)</f>
        <v>0</v>
      </c>
      <c r="AR558" s="199" t="s">
        <v>134</v>
      </c>
      <c r="AT558" s="200" t="s">
        <v>71</v>
      </c>
      <c r="AU558" s="200" t="s">
        <v>77</v>
      </c>
      <c r="AY558" s="199" t="s">
        <v>126</v>
      </c>
      <c r="BK558" s="201">
        <f>SUM(BK559:BK576)</f>
        <v>0</v>
      </c>
    </row>
    <row r="559" s="1" customFormat="1" ht="24" customHeight="1">
      <c r="B559" s="38"/>
      <c r="C559" s="204" t="s">
        <v>887</v>
      </c>
      <c r="D559" s="204" t="s">
        <v>128</v>
      </c>
      <c r="E559" s="205" t="s">
        <v>888</v>
      </c>
      <c r="F559" s="206" t="s">
        <v>889</v>
      </c>
      <c r="G559" s="207" t="s">
        <v>131</v>
      </c>
      <c r="H559" s="208">
        <v>15.499000000000001</v>
      </c>
      <c r="I559" s="209"/>
      <c r="J559" s="210">
        <f>ROUND(I559*H559,2)</f>
        <v>0</v>
      </c>
      <c r="K559" s="206" t="s">
        <v>141</v>
      </c>
      <c r="L559" s="43"/>
      <c r="M559" s="211" t="s">
        <v>19</v>
      </c>
      <c r="N559" s="212" t="s">
        <v>44</v>
      </c>
      <c r="O559" s="83"/>
      <c r="P559" s="213">
        <f>O559*H559</f>
        <v>0</v>
      </c>
      <c r="Q559" s="213">
        <v>0.00025999999999999998</v>
      </c>
      <c r="R559" s="213">
        <f>Q559*H559</f>
        <v>0.0040297399999999995</v>
      </c>
      <c r="S559" s="213">
        <v>0</v>
      </c>
      <c r="T559" s="214">
        <f>S559*H559</f>
        <v>0</v>
      </c>
      <c r="AR559" s="215" t="s">
        <v>224</v>
      </c>
      <c r="AT559" s="215" t="s">
        <v>128</v>
      </c>
      <c r="AU559" s="215" t="s">
        <v>134</v>
      </c>
      <c r="AY559" s="17" t="s">
        <v>126</v>
      </c>
      <c r="BE559" s="216">
        <f>IF(N559="základní",J559,0)</f>
        <v>0</v>
      </c>
      <c r="BF559" s="216">
        <f>IF(N559="snížená",J559,0)</f>
        <v>0</v>
      </c>
      <c r="BG559" s="216">
        <f>IF(N559="zákl. přenesená",J559,0)</f>
        <v>0</v>
      </c>
      <c r="BH559" s="216">
        <f>IF(N559="sníž. přenesená",J559,0)</f>
        <v>0</v>
      </c>
      <c r="BI559" s="216">
        <f>IF(N559="nulová",J559,0)</f>
        <v>0</v>
      </c>
      <c r="BJ559" s="17" t="s">
        <v>134</v>
      </c>
      <c r="BK559" s="216">
        <f>ROUND(I559*H559,2)</f>
        <v>0</v>
      </c>
      <c r="BL559" s="17" t="s">
        <v>224</v>
      </c>
      <c r="BM559" s="215" t="s">
        <v>890</v>
      </c>
    </row>
    <row r="560" s="1" customFormat="1">
      <c r="B560" s="38"/>
      <c r="C560" s="39"/>
      <c r="D560" s="217" t="s">
        <v>136</v>
      </c>
      <c r="E560" s="39"/>
      <c r="F560" s="218" t="s">
        <v>891</v>
      </c>
      <c r="G560" s="39"/>
      <c r="H560" s="39"/>
      <c r="I560" s="129"/>
      <c r="J560" s="39"/>
      <c r="K560" s="39"/>
      <c r="L560" s="43"/>
      <c r="M560" s="219"/>
      <c r="N560" s="83"/>
      <c r="O560" s="83"/>
      <c r="P560" s="83"/>
      <c r="Q560" s="83"/>
      <c r="R560" s="83"/>
      <c r="S560" s="83"/>
      <c r="T560" s="84"/>
      <c r="AT560" s="17" t="s">
        <v>136</v>
      </c>
      <c r="AU560" s="17" t="s">
        <v>134</v>
      </c>
    </row>
    <row r="561" s="12" customFormat="1">
      <c r="B561" s="220"/>
      <c r="C561" s="221"/>
      <c r="D561" s="217" t="s">
        <v>144</v>
      </c>
      <c r="E561" s="222" t="s">
        <v>19</v>
      </c>
      <c r="F561" s="223" t="s">
        <v>554</v>
      </c>
      <c r="G561" s="221"/>
      <c r="H561" s="224">
        <v>12.499000000000001</v>
      </c>
      <c r="I561" s="225"/>
      <c r="J561" s="221"/>
      <c r="K561" s="221"/>
      <c r="L561" s="226"/>
      <c r="M561" s="227"/>
      <c r="N561" s="228"/>
      <c r="O561" s="228"/>
      <c r="P561" s="228"/>
      <c r="Q561" s="228"/>
      <c r="R561" s="228"/>
      <c r="S561" s="228"/>
      <c r="T561" s="229"/>
      <c r="AT561" s="230" t="s">
        <v>144</v>
      </c>
      <c r="AU561" s="230" t="s">
        <v>134</v>
      </c>
      <c r="AV561" s="12" t="s">
        <v>134</v>
      </c>
      <c r="AW561" s="12" t="s">
        <v>33</v>
      </c>
      <c r="AX561" s="12" t="s">
        <v>72</v>
      </c>
      <c r="AY561" s="230" t="s">
        <v>126</v>
      </c>
    </row>
    <row r="562" s="12" customFormat="1">
      <c r="B562" s="220"/>
      <c r="C562" s="221"/>
      <c r="D562" s="217" t="s">
        <v>144</v>
      </c>
      <c r="E562" s="222" t="s">
        <v>19</v>
      </c>
      <c r="F562" s="223" t="s">
        <v>555</v>
      </c>
      <c r="G562" s="221"/>
      <c r="H562" s="224">
        <v>3</v>
      </c>
      <c r="I562" s="225"/>
      <c r="J562" s="221"/>
      <c r="K562" s="221"/>
      <c r="L562" s="226"/>
      <c r="M562" s="227"/>
      <c r="N562" s="228"/>
      <c r="O562" s="228"/>
      <c r="P562" s="228"/>
      <c r="Q562" s="228"/>
      <c r="R562" s="228"/>
      <c r="S562" s="228"/>
      <c r="T562" s="229"/>
      <c r="AT562" s="230" t="s">
        <v>144</v>
      </c>
      <c r="AU562" s="230" t="s">
        <v>134</v>
      </c>
      <c r="AV562" s="12" t="s">
        <v>134</v>
      </c>
      <c r="AW562" s="12" t="s">
        <v>33</v>
      </c>
      <c r="AX562" s="12" t="s">
        <v>72</v>
      </c>
      <c r="AY562" s="230" t="s">
        <v>126</v>
      </c>
    </row>
    <row r="563" s="13" customFormat="1">
      <c r="B563" s="231"/>
      <c r="C563" s="232"/>
      <c r="D563" s="217" t="s">
        <v>144</v>
      </c>
      <c r="E563" s="233" t="s">
        <v>19</v>
      </c>
      <c r="F563" s="234" t="s">
        <v>231</v>
      </c>
      <c r="G563" s="232"/>
      <c r="H563" s="235">
        <v>15.499000000000001</v>
      </c>
      <c r="I563" s="236"/>
      <c r="J563" s="232"/>
      <c r="K563" s="232"/>
      <c r="L563" s="237"/>
      <c r="M563" s="238"/>
      <c r="N563" s="239"/>
      <c r="O563" s="239"/>
      <c r="P563" s="239"/>
      <c r="Q563" s="239"/>
      <c r="R563" s="239"/>
      <c r="S563" s="239"/>
      <c r="T563" s="240"/>
      <c r="AT563" s="241" t="s">
        <v>144</v>
      </c>
      <c r="AU563" s="241" t="s">
        <v>134</v>
      </c>
      <c r="AV563" s="13" t="s">
        <v>133</v>
      </c>
      <c r="AW563" s="13" t="s">
        <v>33</v>
      </c>
      <c r="AX563" s="13" t="s">
        <v>77</v>
      </c>
      <c r="AY563" s="241" t="s">
        <v>126</v>
      </c>
    </row>
    <row r="564" s="1" customFormat="1" ht="16.5" customHeight="1">
      <c r="B564" s="38"/>
      <c r="C564" s="242" t="s">
        <v>892</v>
      </c>
      <c r="D564" s="242" t="s">
        <v>170</v>
      </c>
      <c r="E564" s="243" t="s">
        <v>893</v>
      </c>
      <c r="F564" s="244" t="s">
        <v>894</v>
      </c>
      <c r="G564" s="245" t="s">
        <v>211</v>
      </c>
      <c r="H564" s="246">
        <v>2</v>
      </c>
      <c r="I564" s="247"/>
      <c r="J564" s="248">
        <f>ROUND(I564*H564,2)</f>
        <v>0</v>
      </c>
      <c r="K564" s="244" t="s">
        <v>212</v>
      </c>
      <c r="L564" s="249"/>
      <c r="M564" s="250" t="s">
        <v>19</v>
      </c>
      <c r="N564" s="251" t="s">
        <v>44</v>
      </c>
      <c r="O564" s="83"/>
      <c r="P564" s="213">
        <f>O564*H564</f>
        <v>0</v>
      </c>
      <c r="Q564" s="213">
        <v>0.050000000000000003</v>
      </c>
      <c r="R564" s="213">
        <f>Q564*H564</f>
        <v>0.10000000000000001</v>
      </c>
      <c r="S564" s="213">
        <v>0</v>
      </c>
      <c r="T564" s="214">
        <f>S564*H564</f>
        <v>0</v>
      </c>
      <c r="AR564" s="215" t="s">
        <v>341</v>
      </c>
      <c r="AT564" s="215" t="s">
        <v>170</v>
      </c>
      <c r="AU564" s="215" t="s">
        <v>134</v>
      </c>
      <c r="AY564" s="17" t="s">
        <v>126</v>
      </c>
      <c r="BE564" s="216">
        <f>IF(N564="základní",J564,0)</f>
        <v>0</v>
      </c>
      <c r="BF564" s="216">
        <f>IF(N564="snížená",J564,0)</f>
        <v>0</v>
      </c>
      <c r="BG564" s="216">
        <f>IF(N564="zákl. přenesená",J564,0)</f>
        <v>0</v>
      </c>
      <c r="BH564" s="216">
        <f>IF(N564="sníž. přenesená",J564,0)</f>
        <v>0</v>
      </c>
      <c r="BI564" s="216">
        <f>IF(N564="nulová",J564,0)</f>
        <v>0</v>
      </c>
      <c r="BJ564" s="17" t="s">
        <v>134</v>
      </c>
      <c r="BK564" s="216">
        <f>ROUND(I564*H564,2)</f>
        <v>0</v>
      </c>
      <c r="BL564" s="17" t="s">
        <v>224</v>
      </c>
      <c r="BM564" s="215" t="s">
        <v>895</v>
      </c>
    </row>
    <row r="565" s="1" customFormat="1" ht="24" customHeight="1">
      <c r="B565" s="38"/>
      <c r="C565" s="242" t="s">
        <v>896</v>
      </c>
      <c r="D565" s="242" t="s">
        <v>170</v>
      </c>
      <c r="E565" s="243" t="s">
        <v>897</v>
      </c>
      <c r="F565" s="244" t="s">
        <v>898</v>
      </c>
      <c r="G565" s="245" t="s">
        <v>211</v>
      </c>
      <c r="H565" s="246">
        <v>1</v>
      </c>
      <c r="I565" s="247"/>
      <c r="J565" s="248">
        <f>ROUND(I565*H565,2)</f>
        <v>0</v>
      </c>
      <c r="K565" s="244" t="s">
        <v>212</v>
      </c>
      <c r="L565" s="249"/>
      <c r="M565" s="250" t="s">
        <v>19</v>
      </c>
      <c r="N565" s="251" t="s">
        <v>44</v>
      </c>
      <c r="O565" s="83"/>
      <c r="P565" s="213">
        <f>O565*H565</f>
        <v>0</v>
      </c>
      <c r="Q565" s="213">
        <v>0.050000000000000003</v>
      </c>
      <c r="R565" s="213">
        <f>Q565*H565</f>
        <v>0.050000000000000003</v>
      </c>
      <c r="S565" s="213">
        <v>0</v>
      </c>
      <c r="T565" s="214">
        <f>S565*H565</f>
        <v>0</v>
      </c>
      <c r="AR565" s="215" t="s">
        <v>341</v>
      </c>
      <c r="AT565" s="215" t="s">
        <v>170</v>
      </c>
      <c r="AU565" s="215" t="s">
        <v>134</v>
      </c>
      <c r="AY565" s="17" t="s">
        <v>126</v>
      </c>
      <c r="BE565" s="216">
        <f>IF(N565="základní",J565,0)</f>
        <v>0</v>
      </c>
      <c r="BF565" s="216">
        <f>IF(N565="snížená",J565,0)</f>
        <v>0</v>
      </c>
      <c r="BG565" s="216">
        <f>IF(N565="zákl. přenesená",J565,0)</f>
        <v>0</v>
      </c>
      <c r="BH565" s="216">
        <f>IF(N565="sníž. přenesená",J565,0)</f>
        <v>0</v>
      </c>
      <c r="BI565" s="216">
        <f>IF(N565="nulová",J565,0)</f>
        <v>0</v>
      </c>
      <c r="BJ565" s="17" t="s">
        <v>134</v>
      </c>
      <c r="BK565" s="216">
        <f>ROUND(I565*H565,2)</f>
        <v>0</v>
      </c>
      <c r="BL565" s="17" t="s">
        <v>224</v>
      </c>
      <c r="BM565" s="215" t="s">
        <v>899</v>
      </c>
    </row>
    <row r="566" s="1" customFormat="1" ht="24" customHeight="1">
      <c r="B566" s="38"/>
      <c r="C566" s="204" t="s">
        <v>900</v>
      </c>
      <c r="D566" s="204" t="s">
        <v>128</v>
      </c>
      <c r="E566" s="205" t="s">
        <v>901</v>
      </c>
      <c r="F566" s="206" t="s">
        <v>902</v>
      </c>
      <c r="G566" s="207" t="s">
        <v>298</v>
      </c>
      <c r="H566" s="208">
        <v>41.18</v>
      </c>
      <c r="I566" s="209"/>
      <c r="J566" s="210">
        <f>ROUND(I566*H566,2)</f>
        <v>0</v>
      </c>
      <c r="K566" s="206" t="s">
        <v>141</v>
      </c>
      <c r="L566" s="43"/>
      <c r="M566" s="211" t="s">
        <v>19</v>
      </c>
      <c r="N566" s="212" t="s">
        <v>44</v>
      </c>
      <c r="O566" s="83"/>
      <c r="P566" s="213">
        <f>O566*H566</f>
        <v>0</v>
      </c>
      <c r="Q566" s="213">
        <v>0.00027999999999999998</v>
      </c>
      <c r="R566" s="213">
        <f>Q566*H566</f>
        <v>0.0115304</v>
      </c>
      <c r="S566" s="213">
        <v>0</v>
      </c>
      <c r="T566" s="214">
        <f>S566*H566</f>
        <v>0</v>
      </c>
      <c r="AR566" s="215" t="s">
        <v>224</v>
      </c>
      <c r="AT566" s="215" t="s">
        <v>128</v>
      </c>
      <c r="AU566" s="215" t="s">
        <v>134</v>
      </c>
      <c r="AY566" s="17" t="s">
        <v>126</v>
      </c>
      <c r="BE566" s="216">
        <f>IF(N566="základní",J566,0)</f>
        <v>0</v>
      </c>
      <c r="BF566" s="216">
        <f>IF(N566="snížená",J566,0)</f>
        <v>0</v>
      </c>
      <c r="BG566" s="216">
        <f>IF(N566="zákl. přenesená",J566,0)</f>
        <v>0</v>
      </c>
      <c r="BH566" s="216">
        <f>IF(N566="sníž. přenesená",J566,0)</f>
        <v>0</v>
      </c>
      <c r="BI566" s="216">
        <f>IF(N566="nulová",J566,0)</f>
        <v>0</v>
      </c>
      <c r="BJ566" s="17" t="s">
        <v>134</v>
      </c>
      <c r="BK566" s="216">
        <f>ROUND(I566*H566,2)</f>
        <v>0</v>
      </c>
      <c r="BL566" s="17" t="s">
        <v>224</v>
      </c>
      <c r="BM566" s="215" t="s">
        <v>903</v>
      </c>
    </row>
    <row r="567" s="1" customFormat="1">
      <c r="B567" s="38"/>
      <c r="C567" s="39"/>
      <c r="D567" s="217" t="s">
        <v>136</v>
      </c>
      <c r="E567" s="39"/>
      <c r="F567" s="218" t="s">
        <v>904</v>
      </c>
      <c r="G567" s="39"/>
      <c r="H567" s="39"/>
      <c r="I567" s="129"/>
      <c r="J567" s="39"/>
      <c r="K567" s="39"/>
      <c r="L567" s="43"/>
      <c r="M567" s="219"/>
      <c r="N567" s="83"/>
      <c r="O567" s="83"/>
      <c r="P567" s="83"/>
      <c r="Q567" s="83"/>
      <c r="R567" s="83"/>
      <c r="S567" s="83"/>
      <c r="T567" s="84"/>
      <c r="AT567" s="17" t="s">
        <v>136</v>
      </c>
      <c r="AU567" s="17" t="s">
        <v>134</v>
      </c>
    </row>
    <row r="568" s="12" customFormat="1">
      <c r="B568" s="220"/>
      <c r="C568" s="221"/>
      <c r="D568" s="217" t="s">
        <v>144</v>
      </c>
      <c r="E568" s="222" t="s">
        <v>19</v>
      </c>
      <c r="F568" s="223" t="s">
        <v>905</v>
      </c>
      <c r="G568" s="221"/>
      <c r="H568" s="224">
        <v>24.539999999999999</v>
      </c>
      <c r="I568" s="225"/>
      <c r="J568" s="221"/>
      <c r="K568" s="221"/>
      <c r="L568" s="226"/>
      <c r="M568" s="227"/>
      <c r="N568" s="228"/>
      <c r="O568" s="228"/>
      <c r="P568" s="228"/>
      <c r="Q568" s="228"/>
      <c r="R568" s="228"/>
      <c r="S568" s="228"/>
      <c r="T568" s="229"/>
      <c r="AT568" s="230" t="s">
        <v>144</v>
      </c>
      <c r="AU568" s="230" t="s">
        <v>134</v>
      </c>
      <c r="AV568" s="12" t="s">
        <v>134</v>
      </c>
      <c r="AW568" s="12" t="s">
        <v>33</v>
      </c>
      <c r="AX568" s="12" t="s">
        <v>72</v>
      </c>
      <c r="AY568" s="230" t="s">
        <v>126</v>
      </c>
    </row>
    <row r="569" s="12" customFormat="1">
      <c r="B569" s="220"/>
      <c r="C569" s="221"/>
      <c r="D569" s="217" t="s">
        <v>144</v>
      </c>
      <c r="E569" s="222" t="s">
        <v>19</v>
      </c>
      <c r="F569" s="223" t="s">
        <v>906</v>
      </c>
      <c r="G569" s="221"/>
      <c r="H569" s="224">
        <v>7</v>
      </c>
      <c r="I569" s="225"/>
      <c r="J569" s="221"/>
      <c r="K569" s="221"/>
      <c r="L569" s="226"/>
      <c r="M569" s="227"/>
      <c r="N569" s="228"/>
      <c r="O569" s="228"/>
      <c r="P569" s="228"/>
      <c r="Q569" s="228"/>
      <c r="R569" s="228"/>
      <c r="S569" s="228"/>
      <c r="T569" s="229"/>
      <c r="AT569" s="230" t="s">
        <v>144</v>
      </c>
      <c r="AU569" s="230" t="s">
        <v>134</v>
      </c>
      <c r="AV569" s="12" t="s">
        <v>134</v>
      </c>
      <c r="AW569" s="12" t="s">
        <v>33</v>
      </c>
      <c r="AX569" s="12" t="s">
        <v>72</v>
      </c>
      <c r="AY569" s="230" t="s">
        <v>126</v>
      </c>
    </row>
    <row r="570" s="12" customFormat="1">
      <c r="B570" s="220"/>
      <c r="C570" s="221"/>
      <c r="D570" s="217" t="s">
        <v>144</v>
      </c>
      <c r="E570" s="222" t="s">
        <v>19</v>
      </c>
      <c r="F570" s="223" t="s">
        <v>907</v>
      </c>
      <c r="G570" s="221"/>
      <c r="H570" s="224">
        <v>9.6400000000000006</v>
      </c>
      <c r="I570" s="225"/>
      <c r="J570" s="221"/>
      <c r="K570" s="221"/>
      <c r="L570" s="226"/>
      <c r="M570" s="227"/>
      <c r="N570" s="228"/>
      <c r="O570" s="228"/>
      <c r="P570" s="228"/>
      <c r="Q570" s="228"/>
      <c r="R570" s="228"/>
      <c r="S570" s="228"/>
      <c r="T570" s="229"/>
      <c r="AT570" s="230" t="s">
        <v>144</v>
      </c>
      <c r="AU570" s="230" t="s">
        <v>134</v>
      </c>
      <c r="AV570" s="12" t="s">
        <v>134</v>
      </c>
      <c r="AW570" s="12" t="s">
        <v>33</v>
      </c>
      <c r="AX570" s="12" t="s">
        <v>72</v>
      </c>
      <c r="AY570" s="230" t="s">
        <v>126</v>
      </c>
    </row>
    <row r="571" s="13" customFormat="1">
      <c r="B571" s="231"/>
      <c r="C571" s="232"/>
      <c r="D571" s="217" t="s">
        <v>144</v>
      </c>
      <c r="E571" s="233" t="s">
        <v>19</v>
      </c>
      <c r="F571" s="234" t="s">
        <v>231</v>
      </c>
      <c r="G571" s="232"/>
      <c r="H571" s="235">
        <v>41.18</v>
      </c>
      <c r="I571" s="236"/>
      <c r="J571" s="232"/>
      <c r="K571" s="232"/>
      <c r="L571" s="237"/>
      <c r="M571" s="238"/>
      <c r="N571" s="239"/>
      <c r="O571" s="239"/>
      <c r="P571" s="239"/>
      <c r="Q571" s="239"/>
      <c r="R571" s="239"/>
      <c r="S571" s="239"/>
      <c r="T571" s="240"/>
      <c r="AT571" s="241" t="s">
        <v>144</v>
      </c>
      <c r="AU571" s="241" t="s">
        <v>134</v>
      </c>
      <c r="AV571" s="13" t="s">
        <v>133</v>
      </c>
      <c r="AW571" s="13" t="s">
        <v>33</v>
      </c>
      <c r="AX571" s="13" t="s">
        <v>77</v>
      </c>
      <c r="AY571" s="241" t="s">
        <v>126</v>
      </c>
    </row>
    <row r="572" s="1" customFormat="1" ht="24" customHeight="1">
      <c r="B572" s="38"/>
      <c r="C572" s="204" t="s">
        <v>908</v>
      </c>
      <c r="D572" s="204" t="s">
        <v>128</v>
      </c>
      <c r="E572" s="205" t="s">
        <v>909</v>
      </c>
      <c r="F572" s="206" t="s">
        <v>910</v>
      </c>
      <c r="G572" s="207" t="s">
        <v>211</v>
      </c>
      <c r="H572" s="208">
        <v>1</v>
      </c>
      <c r="I572" s="209"/>
      <c r="J572" s="210">
        <f>ROUND(I572*H572,2)</f>
        <v>0</v>
      </c>
      <c r="K572" s="206" t="s">
        <v>141</v>
      </c>
      <c r="L572" s="43"/>
      <c r="M572" s="211" t="s">
        <v>19</v>
      </c>
      <c r="N572" s="212" t="s">
        <v>44</v>
      </c>
      <c r="O572" s="83"/>
      <c r="P572" s="213">
        <f>O572*H572</f>
        <v>0</v>
      </c>
      <c r="Q572" s="213">
        <v>0.00027</v>
      </c>
      <c r="R572" s="213">
        <f>Q572*H572</f>
        <v>0.00027</v>
      </c>
      <c r="S572" s="213">
        <v>0</v>
      </c>
      <c r="T572" s="214">
        <f>S572*H572</f>
        <v>0</v>
      </c>
      <c r="AR572" s="215" t="s">
        <v>224</v>
      </c>
      <c r="AT572" s="215" t="s">
        <v>128</v>
      </c>
      <c r="AU572" s="215" t="s">
        <v>134</v>
      </c>
      <c r="AY572" s="17" t="s">
        <v>126</v>
      </c>
      <c r="BE572" s="216">
        <f>IF(N572="základní",J572,0)</f>
        <v>0</v>
      </c>
      <c r="BF572" s="216">
        <f>IF(N572="snížená",J572,0)</f>
        <v>0</v>
      </c>
      <c r="BG572" s="216">
        <f>IF(N572="zákl. přenesená",J572,0)</f>
        <v>0</v>
      </c>
      <c r="BH572" s="216">
        <f>IF(N572="sníž. přenesená",J572,0)</f>
        <v>0</v>
      </c>
      <c r="BI572" s="216">
        <f>IF(N572="nulová",J572,0)</f>
        <v>0</v>
      </c>
      <c r="BJ572" s="17" t="s">
        <v>134</v>
      </c>
      <c r="BK572" s="216">
        <f>ROUND(I572*H572,2)</f>
        <v>0</v>
      </c>
      <c r="BL572" s="17" t="s">
        <v>224</v>
      </c>
      <c r="BM572" s="215" t="s">
        <v>911</v>
      </c>
    </row>
    <row r="573" s="1" customFormat="1">
      <c r="B573" s="38"/>
      <c r="C573" s="39"/>
      <c r="D573" s="217" t="s">
        <v>136</v>
      </c>
      <c r="E573" s="39"/>
      <c r="F573" s="218" t="s">
        <v>912</v>
      </c>
      <c r="G573" s="39"/>
      <c r="H573" s="39"/>
      <c r="I573" s="129"/>
      <c r="J573" s="39"/>
      <c r="K573" s="39"/>
      <c r="L573" s="43"/>
      <c r="M573" s="219"/>
      <c r="N573" s="83"/>
      <c r="O573" s="83"/>
      <c r="P573" s="83"/>
      <c r="Q573" s="83"/>
      <c r="R573" s="83"/>
      <c r="S573" s="83"/>
      <c r="T573" s="84"/>
      <c r="AT573" s="17" t="s">
        <v>136</v>
      </c>
      <c r="AU573" s="17" t="s">
        <v>134</v>
      </c>
    </row>
    <row r="574" s="1" customFormat="1" ht="24" customHeight="1">
      <c r="B574" s="38"/>
      <c r="C574" s="242" t="s">
        <v>913</v>
      </c>
      <c r="D574" s="242" t="s">
        <v>170</v>
      </c>
      <c r="E574" s="243" t="s">
        <v>914</v>
      </c>
      <c r="F574" s="244" t="s">
        <v>915</v>
      </c>
      <c r="G574" s="245" t="s">
        <v>211</v>
      </c>
      <c r="H574" s="246">
        <v>1</v>
      </c>
      <c r="I574" s="247"/>
      <c r="J574" s="248">
        <f>ROUND(I574*H574,2)</f>
        <v>0</v>
      </c>
      <c r="K574" s="244" t="s">
        <v>212</v>
      </c>
      <c r="L574" s="249"/>
      <c r="M574" s="250" t="s">
        <v>19</v>
      </c>
      <c r="N574" s="251" t="s">
        <v>44</v>
      </c>
      <c r="O574" s="83"/>
      <c r="P574" s="213">
        <f>O574*H574</f>
        <v>0</v>
      </c>
      <c r="Q574" s="213">
        <v>0.16900000000000001</v>
      </c>
      <c r="R574" s="213">
        <f>Q574*H574</f>
        <v>0.16900000000000001</v>
      </c>
      <c r="S574" s="213">
        <v>0</v>
      </c>
      <c r="T574" s="214">
        <f>S574*H574</f>
        <v>0</v>
      </c>
      <c r="AR574" s="215" t="s">
        <v>341</v>
      </c>
      <c r="AT574" s="215" t="s">
        <v>170</v>
      </c>
      <c r="AU574" s="215" t="s">
        <v>134</v>
      </c>
      <c r="AY574" s="17" t="s">
        <v>126</v>
      </c>
      <c r="BE574" s="216">
        <f>IF(N574="základní",J574,0)</f>
        <v>0</v>
      </c>
      <c r="BF574" s="216">
        <f>IF(N574="snížená",J574,0)</f>
        <v>0</v>
      </c>
      <c r="BG574" s="216">
        <f>IF(N574="zákl. přenesená",J574,0)</f>
        <v>0</v>
      </c>
      <c r="BH574" s="216">
        <f>IF(N574="sníž. přenesená",J574,0)</f>
        <v>0</v>
      </c>
      <c r="BI574" s="216">
        <f>IF(N574="nulová",J574,0)</f>
        <v>0</v>
      </c>
      <c r="BJ574" s="17" t="s">
        <v>134</v>
      </c>
      <c r="BK574" s="216">
        <f>ROUND(I574*H574,2)</f>
        <v>0</v>
      </c>
      <c r="BL574" s="17" t="s">
        <v>224</v>
      </c>
      <c r="BM574" s="215" t="s">
        <v>916</v>
      </c>
    </row>
    <row r="575" s="1" customFormat="1" ht="24" customHeight="1">
      <c r="B575" s="38"/>
      <c r="C575" s="204" t="s">
        <v>917</v>
      </c>
      <c r="D575" s="204" t="s">
        <v>128</v>
      </c>
      <c r="E575" s="205" t="s">
        <v>918</v>
      </c>
      <c r="F575" s="206" t="s">
        <v>919</v>
      </c>
      <c r="G575" s="207" t="s">
        <v>173</v>
      </c>
      <c r="H575" s="208">
        <v>0.33500000000000002</v>
      </c>
      <c r="I575" s="209"/>
      <c r="J575" s="210">
        <f>ROUND(I575*H575,2)</f>
        <v>0</v>
      </c>
      <c r="K575" s="206" t="s">
        <v>141</v>
      </c>
      <c r="L575" s="43"/>
      <c r="M575" s="211" t="s">
        <v>19</v>
      </c>
      <c r="N575" s="212" t="s">
        <v>44</v>
      </c>
      <c r="O575" s="83"/>
      <c r="P575" s="213">
        <f>O575*H575</f>
        <v>0</v>
      </c>
      <c r="Q575" s="213">
        <v>0</v>
      </c>
      <c r="R575" s="213">
        <f>Q575*H575</f>
        <v>0</v>
      </c>
      <c r="S575" s="213">
        <v>0</v>
      </c>
      <c r="T575" s="214">
        <f>S575*H575</f>
        <v>0</v>
      </c>
      <c r="AR575" s="215" t="s">
        <v>224</v>
      </c>
      <c r="AT575" s="215" t="s">
        <v>128</v>
      </c>
      <c r="AU575" s="215" t="s">
        <v>134</v>
      </c>
      <c r="AY575" s="17" t="s">
        <v>126</v>
      </c>
      <c r="BE575" s="216">
        <f>IF(N575="základní",J575,0)</f>
        <v>0</v>
      </c>
      <c r="BF575" s="216">
        <f>IF(N575="snížená",J575,0)</f>
        <v>0</v>
      </c>
      <c r="BG575" s="216">
        <f>IF(N575="zákl. přenesená",J575,0)</f>
        <v>0</v>
      </c>
      <c r="BH575" s="216">
        <f>IF(N575="sníž. přenesená",J575,0)</f>
        <v>0</v>
      </c>
      <c r="BI575" s="216">
        <f>IF(N575="nulová",J575,0)</f>
        <v>0</v>
      </c>
      <c r="BJ575" s="17" t="s">
        <v>134</v>
      </c>
      <c r="BK575" s="216">
        <f>ROUND(I575*H575,2)</f>
        <v>0</v>
      </c>
      <c r="BL575" s="17" t="s">
        <v>224</v>
      </c>
      <c r="BM575" s="215" t="s">
        <v>920</v>
      </c>
    </row>
    <row r="576" s="1" customFormat="1">
      <c r="B576" s="38"/>
      <c r="C576" s="39"/>
      <c r="D576" s="217" t="s">
        <v>136</v>
      </c>
      <c r="E576" s="39"/>
      <c r="F576" s="218" t="s">
        <v>921</v>
      </c>
      <c r="G576" s="39"/>
      <c r="H576" s="39"/>
      <c r="I576" s="129"/>
      <c r="J576" s="39"/>
      <c r="K576" s="39"/>
      <c r="L576" s="43"/>
      <c r="M576" s="219"/>
      <c r="N576" s="83"/>
      <c r="O576" s="83"/>
      <c r="P576" s="83"/>
      <c r="Q576" s="83"/>
      <c r="R576" s="83"/>
      <c r="S576" s="83"/>
      <c r="T576" s="84"/>
      <c r="AT576" s="17" t="s">
        <v>136</v>
      </c>
      <c r="AU576" s="17" t="s">
        <v>134</v>
      </c>
    </row>
    <row r="577" s="11" customFormat="1" ht="22.8" customHeight="1">
      <c r="B577" s="188"/>
      <c r="C577" s="189"/>
      <c r="D577" s="190" t="s">
        <v>71</v>
      </c>
      <c r="E577" s="202" t="s">
        <v>922</v>
      </c>
      <c r="F577" s="202" t="s">
        <v>923</v>
      </c>
      <c r="G577" s="189"/>
      <c r="H577" s="189"/>
      <c r="I577" s="192"/>
      <c r="J577" s="203">
        <f>BK577</f>
        <v>0</v>
      </c>
      <c r="K577" s="189"/>
      <c r="L577" s="194"/>
      <c r="M577" s="195"/>
      <c r="N577" s="196"/>
      <c r="O577" s="196"/>
      <c r="P577" s="197">
        <f>SUM(P578:P595)</f>
        <v>0</v>
      </c>
      <c r="Q577" s="196"/>
      <c r="R577" s="197">
        <f>SUM(R578:R595)</f>
        <v>0.0048714599999999993</v>
      </c>
      <c r="S577" s="196"/>
      <c r="T577" s="198">
        <f>SUM(T578:T595)</f>
        <v>0</v>
      </c>
      <c r="AR577" s="199" t="s">
        <v>134</v>
      </c>
      <c r="AT577" s="200" t="s">
        <v>71</v>
      </c>
      <c r="AU577" s="200" t="s">
        <v>77</v>
      </c>
      <c r="AY577" s="199" t="s">
        <v>126</v>
      </c>
      <c r="BK577" s="201">
        <f>SUM(BK578:BK595)</f>
        <v>0</v>
      </c>
    </row>
    <row r="578" s="1" customFormat="1" ht="16.5" customHeight="1">
      <c r="B578" s="38"/>
      <c r="C578" s="204" t="s">
        <v>924</v>
      </c>
      <c r="D578" s="204" t="s">
        <v>128</v>
      </c>
      <c r="E578" s="205" t="s">
        <v>925</v>
      </c>
      <c r="F578" s="206" t="s">
        <v>926</v>
      </c>
      <c r="G578" s="207" t="s">
        <v>211</v>
      </c>
      <c r="H578" s="208">
        <v>1</v>
      </c>
      <c r="I578" s="209"/>
      <c r="J578" s="210">
        <f>ROUND(I578*H578,2)</f>
        <v>0</v>
      </c>
      <c r="K578" s="206" t="s">
        <v>212</v>
      </c>
      <c r="L578" s="43"/>
      <c r="M578" s="211" t="s">
        <v>19</v>
      </c>
      <c r="N578" s="212" t="s">
        <v>44</v>
      </c>
      <c r="O578" s="83"/>
      <c r="P578" s="213">
        <f>O578*H578</f>
        <v>0</v>
      </c>
      <c r="Q578" s="213">
        <v>0</v>
      </c>
      <c r="R578" s="213">
        <f>Q578*H578</f>
        <v>0</v>
      </c>
      <c r="S578" s="213">
        <v>0</v>
      </c>
      <c r="T578" s="214">
        <f>S578*H578</f>
        <v>0</v>
      </c>
      <c r="AR578" s="215" t="s">
        <v>224</v>
      </c>
      <c r="AT578" s="215" t="s">
        <v>128</v>
      </c>
      <c r="AU578" s="215" t="s">
        <v>134</v>
      </c>
      <c r="AY578" s="17" t="s">
        <v>126</v>
      </c>
      <c r="BE578" s="216">
        <f>IF(N578="základní",J578,0)</f>
        <v>0</v>
      </c>
      <c r="BF578" s="216">
        <f>IF(N578="snížená",J578,0)</f>
        <v>0</v>
      </c>
      <c r="BG578" s="216">
        <f>IF(N578="zákl. přenesená",J578,0)</f>
        <v>0</v>
      </c>
      <c r="BH578" s="216">
        <f>IF(N578="sníž. přenesená",J578,0)</f>
        <v>0</v>
      </c>
      <c r="BI578" s="216">
        <f>IF(N578="nulová",J578,0)</f>
        <v>0</v>
      </c>
      <c r="BJ578" s="17" t="s">
        <v>134</v>
      </c>
      <c r="BK578" s="216">
        <f>ROUND(I578*H578,2)</f>
        <v>0</v>
      </c>
      <c r="BL578" s="17" t="s">
        <v>224</v>
      </c>
      <c r="BM578" s="215" t="s">
        <v>927</v>
      </c>
    </row>
    <row r="579" s="1" customFormat="1">
      <c r="B579" s="38"/>
      <c r="C579" s="39"/>
      <c r="D579" s="217" t="s">
        <v>429</v>
      </c>
      <c r="E579" s="39"/>
      <c r="F579" s="218" t="s">
        <v>928</v>
      </c>
      <c r="G579" s="39"/>
      <c r="H579" s="39"/>
      <c r="I579" s="129"/>
      <c r="J579" s="39"/>
      <c r="K579" s="39"/>
      <c r="L579" s="43"/>
      <c r="M579" s="219"/>
      <c r="N579" s="83"/>
      <c r="O579" s="83"/>
      <c r="P579" s="83"/>
      <c r="Q579" s="83"/>
      <c r="R579" s="83"/>
      <c r="S579" s="83"/>
      <c r="T579" s="84"/>
      <c r="AT579" s="17" t="s">
        <v>429</v>
      </c>
      <c r="AU579" s="17" t="s">
        <v>134</v>
      </c>
    </row>
    <row r="580" s="1" customFormat="1" ht="16.5" customHeight="1">
      <c r="B580" s="38"/>
      <c r="C580" s="204" t="s">
        <v>929</v>
      </c>
      <c r="D580" s="204" t="s">
        <v>128</v>
      </c>
      <c r="E580" s="205" t="s">
        <v>930</v>
      </c>
      <c r="F580" s="206" t="s">
        <v>931</v>
      </c>
      <c r="G580" s="207" t="s">
        <v>211</v>
      </c>
      <c r="H580" s="208">
        <v>1</v>
      </c>
      <c r="I580" s="209"/>
      <c r="J580" s="210">
        <f>ROUND(I580*H580,2)</f>
        <v>0</v>
      </c>
      <c r="K580" s="206" t="s">
        <v>212</v>
      </c>
      <c r="L580" s="43"/>
      <c r="M580" s="211" t="s">
        <v>19</v>
      </c>
      <c r="N580" s="212" t="s">
        <v>44</v>
      </c>
      <c r="O580" s="83"/>
      <c r="P580" s="213">
        <f>O580*H580</f>
        <v>0</v>
      </c>
      <c r="Q580" s="213">
        <v>0</v>
      </c>
      <c r="R580" s="213">
        <f>Q580*H580</f>
        <v>0</v>
      </c>
      <c r="S580" s="213">
        <v>0</v>
      </c>
      <c r="T580" s="214">
        <f>S580*H580</f>
        <v>0</v>
      </c>
      <c r="AR580" s="215" t="s">
        <v>224</v>
      </c>
      <c r="AT580" s="215" t="s">
        <v>128</v>
      </c>
      <c r="AU580" s="215" t="s">
        <v>134</v>
      </c>
      <c r="AY580" s="17" t="s">
        <v>126</v>
      </c>
      <c r="BE580" s="216">
        <f>IF(N580="základní",J580,0)</f>
        <v>0</v>
      </c>
      <c r="BF580" s="216">
        <f>IF(N580="snížená",J580,0)</f>
        <v>0</v>
      </c>
      <c r="BG580" s="216">
        <f>IF(N580="zákl. přenesená",J580,0)</f>
        <v>0</v>
      </c>
      <c r="BH580" s="216">
        <f>IF(N580="sníž. přenesená",J580,0)</f>
        <v>0</v>
      </c>
      <c r="BI580" s="216">
        <f>IF(N580="nulová",J580,0)</f>
        <v>0</v>
      </c>
      <c r="BJ580" s="17" t="s">
        <v>134</v>
      </c>
      <c r="BK580" s="216">
        <f>ROUND(I580*H580,2)</f>
        <v>0</v>
      </c>
      <c r="BL580" s="17" t="s">
        <v>224</v>
      </c>
      <c r="BM580" s="215" t="s">
        <v>932</v>
      </c>
    </row>
    <row r="581" s="1" customFormat="1">
      <c r="B581" s="38"/>
      <c r="C581" s="39"/>
      <c r="D581" s="217" t="s">
        <v>429</v>
      </c>
      <c r="E581" s="39"/>
      <c r="F581" s="218" t="s">
        <v>928</v>
      </c>
      <c r="G581" s="39"/>
      <c r="H581" s="39"/>
      <c r="I581" s="129"/>
      <c r="J581" s="39"/>
      <c r="K581" s="39"/>
      <c r="L581" s="43"/>
      <c r="M581" s="219"/>
      <c r="N581" s="83"/>
      <c r="O581" s="83"/>
      <c r="P581" s="83"/>
      <c r="Q581" s="83"/>
      <c r="R581" s="83"/>
      <c r="S581" s="83"/>
      <c r="T581" s="84"/>
      <c r="AT581" s="17" t="s">
        <v>429</v>
      </c>
      <c r="AU581" s="17" t="s">
        <v>134</v>
      </c>
    </row>
    <row r="582" s="1" customFormat="1" ht="24" customHeight="1">
      <c r="B582" s="38"/>
      <c r="C582" s="204" t="s">
        <v>933</v>
      </c>
      <c r="D582" s="204" t="s">
        <v>128</v>
      </c>
      <c r="E582" s="205" t="s">
        <v>934</v>
      </c>
      <c r="F582" s="206" t="s">
        <v>935</v>
      </c>
      <c r="G582" s="207" t="s">
        <v>211</v>
      </c>
      <c r="H582" s="208">
        <v>3</v>
      </c>
      <c r="I582" s="209"/>
      <c r="J582" s="210">
        <f>ROUND(I582*H582,2)</f>
        <v>0</v>
      </c>
      <c r="K582" s="206" t="s">
        <v>212</v>
      </c>
      <c r="L582" s="43"/>
      <c r="M582" s="211" t="s">
        <v>19</v>
      </c>
      <c r="N582" s="212" t="s">
        <v>44</v>
      </c>
      <c r="O582" s="83"/>
      <c r="P582" s="213">
        <f>O582*H582</f>
        <v>0</v>
      </c>
      <c r="Q582" s="213">
        <v>0</v>
      </c>
      <c r="R582" s="213">
        <f>Q582*H582</f>
        <v>0</v>
      </c>
      <c r="S582" s="213">
        <v>0</v>
      </c>
      <c r="T582" s="214">
        <f>S582*H582</f>
        <v>0</v>
      </c>
      <c r="AR582" s="215" t="s">
        <v>224</v>
      </c>
      <c r="AT582" s="215" t="s">
        <v>128</v>
      </c>
      <c r="AU582" s="215" t="s">
        <v>134</v>
      </c>
      <c r="AY582" s="17" t="s">
        <v>126</v>
      </c>
      <c r="BE582" s="216">
        <f>IF(N582="základní",J582,0)</f>
        <v>0</v>
      </c>
      <c r="BF582" s="216">
        <f>IF(N582="snížená",J582,0)</f>
        <v>0</v>
      </c>
      <c r="BG582" s="216">
        <f>IF(N582="zákl. přenesená",J582,0)</f>
        <v>0</v>
      </c>
      <c r="BH582" s="216">
        <f>IF(N582="sníž. přenesená",J582,0)</f>
        <v>0</v>
      </c>
      <c r="BI582" s="216">
        <f>IF(N582="nulová",J582,0)</f>
        <v>0</v>
      </c>
      <c r="BJ582" s="17" t="s">
        <v>134</v>
      </c>
      <c r="BK582" s="216">
        <f>ROUND(I582*H582,2)</f>
        <v>0</v>
      </c>
      <c r="BL582" s="17" t="s">
        <v>224</v>
      </c>
      <c r="BM582" s="215" t="s">
        <v>936</v>
      </c>
    </row>
    <row r="583" s="1" customFormat="1">
      <c r="B583" s="38"/>
      <c r="C583" s="39"/>
      <c r="D583" s="217" t="s">
        <v>429</v>
      </c>
      <c r="E583" s="39"/>
      <c r="F583" s="218" t="s">
        <v>937</v>
      </c>
      <c r="G583" s="39"/>
      <c r="H583" s="39"/>
      <c r="I583" s="129"/>
      <c r="J583" s="39"/>
      <c r="K583" s="39"/>
      <c r="L583" s="43"/>
      <c r="M583" s="219"/>
      <c r="N583" s="83"/>
      <c r="O583" s="83"/>
      <c r="P583" s="83"/>
      <c r="Q583" s="83"/>
      <c r="R583" s="83"/>
      <c r="S583" s="83"/>
      <c r="T583" s="84"/>
      <c r="AT583" s="17" t="s">
        <v>429</v>
      </c>
      <c r="AU583" s="17" t="s">
        <v>134</v>
      </c>
    </row>
    <row r="584" s="1" customFormat="1" ht="24" customHeight="1">
      <c r="B584" s="38"/>
      <c r="C584" s="204" t="s">
        <v>938</v>
      </c>
      <c r="D584" s="204" t="s">
        <v>128</v>
      </c>
      <c r="E584" s="205" t="s">
        <v>939</v>
      </c>
      <c r="F584" s="206" t="s">
        <v>940</v>
      </c>
      <c r="G584" s="207" t="s">
        <v>211</v>
      </c>
      <c r="H584" s="208">
        <v>3</v>
      </c>
      <c r="I584" s="209"/>
      <c r="J584" s="210">
        <f>ROUND(I584*H584,2)</f>
        <v>0</v>
      </c>
      <c r="K584" s="206" t="s">
        <v>212</v>
      </c>
      <c r="L584" s="43"/>
      <c r="M584" s="211" t="s">
        <v>19</v>
      </c>
      <c r="N584" s="212" t="s">
        <v>44</v>
      </c>
      <c r="O584" s="83"/>
      <c r="P584" s="213">
        <f>O584*H584</f>
        <v>0</v>
      </c>
      <c r="Q584" s="213">
        <v>0</v>
      </c>
      <c r="R584" s="213">
        <f>Q584*H584</f>
        <v>0</v>
      </c>
      <c r="S584" s="213">
        <v>0</v>
      </c>
      <c r="T584" s="214">
        <f>S584*H584</f>
        <v>0</v>
      </c>
      <c r="AR584" s="215" t="s">
        <v>224</v>
      </c>
      <c r="AT584" s="215" t="s">
        <v>128</v>
      </c>
      <c r="AU584" s="215" t="s">
        <v>134</v>
      </c>
      <c r="AY584" s="17" t="s">
        <v>126</v>
      </c>
      <c r="BE584" s="216">
        <f>IF(N584="základní",J584,0)</f>
        <v>0</v>
      </c>
      <c r="BF584" s="216">
        <f>IF(N584="snížená",J584,0)</f>
        <v>0</v>
      </c>
      <c r="BG584" s="216">
        <f>IF(N584="zákl. přenesená",J584,0)</f>
        <v>0</v>
      </c>
      <c r="BH584" s="216">
        <f>IF(N584="sníž. přenesená",J584,0)</f>
        <v>0</v>
      </c>
      <c r="BI584" s="216">
        <f>IF(N584="nulová",J584,0)</f>
        <v>0</v>
      </c>
      <c r="BJ584" s="17" t="s">
        <v>134</v>
      </c>
      <c r="BK584" s="216">
        <f>ROUND(I584*H584,2)</f>
        <v>0</v>
      </c>
      <c r="BL584" s="17" t="s">
        <v>224</v>
      </c>
      <c r="BM584" s="215" t="s">
        <v>941</v>
      </c>
    </row>
    <row r="585" s="1" customFormat="1">
      <c r="B585" s="38"/>
      <c r="C585" s="39"/>
      <c r="D585" s="217" t="s">
        <v>429</v>
      </c>
      <c r="E585" s="39"/>
      <c r="F585" s="218" t="s">
        <v>937</v>
      </c>
      <c r="G585" s="39"/>
      <c r="H585" s="39"/>
      <c r="I585" s="129"/>
      <c r="J585" s="39"/>
      <c r="K585" s="39"/>
      <c r="L585" s="43"/>
      <c r="M585" s="219"/>
      <c r="N585" s="83"/>
      <c r="O585" s="83"/>
      <c r="P585" s="83"/>
      <c r="Q585" s="83"/>
      <c r="R585" s="83"/>
      <c r="S585" s="83"/>
      <c r="T585" s="84"/>
      <c r="AT585" s="17" t="s">
        <v>429</v>
      </c>
      <c r="AU585" s="17" t="s">
        <v>134</v>
      </c>
    </row>
    <row r="586" s="1" customFormat="1" ht="16.5" customHeight="1">
      <c r="B586" s="38"/>
      <c r="C586" s="204" t="s">
        <v>942</v>
      </c>
      <c r="D586" s="204" t="s">
        <v>128</v>
      </c>
      <c r="E586" s="205" t="s">
        <v>943</v>
      </c>
      <c r="F586" s="206" t="s">
        <v>944</v>
      </c>
      <c r="G586" s="207" t="s">
        <v>211</v>
      </c>
      <c r="H586" s="208">
        <v>1</v>
      </c>
      <c r="I586" s="209"/>
      <c r="J586" s="210">
        <f>ROUND(I586*H586,2)</f>
        <v>0</v>
      </c>
      <c r="K586" s="206" t="s">
        <v>212</v>
      </c>
      <c r="L586" s="43"/>
      <c r="M586" s="211" t="s">
        <v>19</v>
      </c>
      <c r="N586" s="212" t="s">
        <v>44</v>
      </c>
      <c r="O586" s="83"/>
      <c r="P586" s="213">
        <f>O586*H586</f>
        <v>0</v>
      </c>
      <c r="Q586" s="213">
        <v>0</v>
      </c>
      <c r="R586" s="213">
        <f>Q586*H586</f>
        <v>0</v>
      </c>
      <c r="S586" s="213">
        <v>0</v>
      </c>
      <c r="T586" s="214">
        <f>S586*H586</f>
        <v>0</v>
      </c>
      <c r="AR586" s="215" t="s">
        <v>224</v>
      </c>
      <c r="AT586" s="215" t="s">
        <v>128</v>
      </c>
      <c r="AU586" s="215" t="s">
        <v>134</v>
      </c>
      <c r="AY586" s="17" t="s">
        <v>126</v>
      </c>
      <c r="BE586" s="216">
        <f>IF(N586="základní",J586,0)</f>
        <v>0</v>
      </c>
      <c r="BF586" s="216">
        <f>IF(N586="snížená",J586,0)</f>
        <v>0</v>
      </c>
      <c r="BG586" s="216">
        <f>IF(N586="zákl. přenesená",J586,0)</f>
        <v>0</v>
      </c>
      <c r="BH586" s="216">
        <f>IF(N586="sníž. přenesená",J586,0)</f>
        <v>0</v>
      </c>
      <c r="BI586" s="216">
        <f>IF(N586="nulová",J586,0)</f>
        <v>0</v>
      </c>
      <c r="BJ586" s="17" t="s">
        <v>134</v>
      </c>
      <c r="BK586" s="216">
        <f>ROUND(I586*H586,2)</f>
        <v>0</v>
      </c>
      <c r="BL586" s="17" t="s">
        <v>224</v>
      </c>
      <c r="BM586" s="215" t="s">
        <v>945</v>
      </c>
    </row>
    <row r="587" s="1" customFormat="1" ht="16.5" customHeight="1">
      <c r="B587" s="38"/>
      <c r="C587" s="204" t="s">
        <v>946</v>
      </c>
      <c r="D587" s="204" t="s">
        <v>128</v>
      </c>
      <c r="E587" s="205" t="s">
        <v>947</v>
      </c>
      <c r="F587" s="206" t="s">
        <v>948</v>
      </c>
      <c r="G587" s="207" t="s">
        <v>131</v>
      </c>
      <c r="H587" s="208">
        <v>1.7669999999999999</v>
      </c>
      <c r="I587" s="209"/>
      <c r="J587" s="210">
        <f>ROUND(I587*H587,2)</f>
        <v>0</v>
      </c>
      <c r="K587" s="206" t="s">
        <v>141</v>
      </c>
      <c r="L587" s="43"/>
      <c r="M587" s="211" t="s">
        <v>19</v>
      </c>
      <c r="N587" s="212" t="s">
        <v>44</v>
      </c>
      <c r="O587" s="83"/>
      <c r="P587" s="213">
        <f>O587*H587</f>
        <v>0</v>
      </c>
      <c r="Q587" s="213">
        <v>0</v>
      </c>
      <c r="R587" s="213">
        <f>Q587*H587</f>
        <v>0</v>
      </c>
      <c r="S587" s="213">
        <v>0</v>
      </c>
      <c r="T587" s="214">
        <f>S587*H587</f>
        <v>0</v>
      </c>
      <c r="AR587" s="215" t="s">
        <v>224</v>
      </c>
      <c r="AT587" s="215" t="s">
        <v>128</v>
      </c>
      <c r="AU587" s="215" t="s">
        <v>134</v>
      </c>
      <c r="AY587" s="17" t="s">
        <v>126</v>
      </c>
      <c r="BE587" s="216">
        <f>IF(N587="základní",J587,0)</f>
        <v>0</v>
      </c>
      <c r="BF587" s="216">
        <f>IF(N587="snížená",J587,0)</f>
        <v>0</v>
      </c>
      <c r="BG587" s="216">
        <f>IF(N587="zákl. přenesená",J587,0)</f>
        <v>0</v>
      </c>
      <c r="BH587" s="216">
        <f>IF(N587="sníž. přenesená",J587,0)</f>
        <v>0</v>
      </c>
      <c r="BI587" s="216">
        <f>IF(N587="nulová",J587,0)</f>
        <v>0</v>
      </c>
      <c r="BJ587" s="17" t="s">
        <v>134</v>
      </c>
      <c r="BK587" s="216">
        <f>ROUND(I587*H587,2)</f>
        <v>0</v>
      </c>
      <c r="BL587" s="17" t="s">
        <v>224</v>
      </c>
      <c r="BM587" s="215" t="s">
        <v>949</v>
      </c>
    </row>
    <row r="588" s="1" customFormat="1" ht="16.5" customHeight="1">
      <c r="B588" s="38"/>
      <c r="C588" s="204" t="s">
        <v>950</v>
      </c>
      <c r="D588" s="204" t="s">
        <v>128</v>
      </c>
      <c r="E588" s="205" t="s">
        <v>951</v>
      </c>
      <c r="F588" s="206" t="s">
        <v>952</v>
      </c>
      <c r="G588" s="207" t="s">
        <v>131</v>
      </c>
      <c r="H588" s="208">
        <v>1.7669999999999999</v>
      </c>
      <c r="I588" s="209"/>
      <c r="J588" s="210">
        <f>ROUND(I588*H588,2)</f>
        <v>0</v>
      </c>
      <c r="K588" s="206" t="s">
        <v>141</v>
      </c>
      <c r="L588" s="43"/>
      <c r="M588" s="211" t="s">
        <v>19</v>
      </c>
      <c r="N588" s="212" t="s">
        <v>44</v>
      </c>
      <c r="O588" s="83"/>
      <c r="P588" s="213">
        <f>O588*H588</f>
        <v>0</v>
      </c>
      <c r="Q588" s="213">
        <v>0.00038000000000000002</v>
      </c>
      <c r="R588" s="213">
        <f>Q588*H588</f>
        <v>0.00067146000000000003</v>
      </c>
      <c r="S588" s="213">
        <v>0</v>
      </c>
      <c r="T588" s="214">
        <f>S588*H588</f>
        <v>0</v>
      </c>
      <c r="AR588" s="215" t="s">
        <v>224</v>
      </c>
      <c r="AT588" s="215" t="s">
        <v>128</v>
      </c>
      <c r="AU588" s="215" t="s">
        <v>134</v>
      </c>
      <c r="AY588" s="17" t="s">
        <v>126</v>
      </c>
      <c r="BE588" s="216">
        <f>IF(N588="základní",J588,0)</f>
        <v>0</v>
      </c>
      <c r="BF588" s="216">
        <f>IF(N588="snížená",J588,0)</f>
        <v>0</v>
      </c>
      <c r="BG588" s="216">
        <f>IF(N588="zákl. přenesená",J588,0)</f>
        <v>0</v>
      </c>
      <c r="BH588" s="216">
        <f>IF(N588="sníž. přenesená",J588,0)</f>
        <v>0</v>
      </c>
      <c r="BI588" s="216">
        <f>IF(N588="nulová",J588,0)</f>
        <v>0</v>
      </c>
      <c r="BJ588" s="17" t="s">
        <v>134</v>
      </c>
      <c r="BK588" s="216">
        <f>ROUND(I588*H588,2)</f>
        <v>0</v>
      </c>
      <c r="BL588" s="17" t="s">
        <v>224</v>
      </c>
      <c r="BM588" s="215" t="s">
        <v>953</v>
      </c>
    </row>
    <row r="589" s="1" customFormat="1">
      <c r="B589" s="38"/>
      <c r="C589" s="39"/>
      <c r="D589" s="217" t="s">
        <v>136</v>
      </c>
      <c r="E589" s="39"/>
      <c r="F589" s="218" t="s">
        <v>954</v>
      </c>
      <c r="G589" s="39"/>
      <c r="H589" s="39"/>
      <c r="I589" s="129"/>
      <c r="J589" s="39"/>
      <c r="K589" s="39"/>
      <c r="L589" s="43"/>
      <c r="M589" s="219"/>
      <c r="N589" s="83"/>
      <c r="O589" s="83"/>
      <c r="P589" s="83"/>
      <c r="Q589" s="83"/>
      <c r="R589" s="83"/>
      <c r="S589" s="83"/>
      <c r="T589" s="84"/>
      <c r="AT589" s="17" t="s">
        <v>136</v>
      </c>
      <c r="AU589" s="17" t="s">
        <v>134</v>
      </c>
    </row>
    <row r="590" s="12" customFormat="1">
      <c r="B590" s="220"/>
      <c r="C590" s="221"/>
      <c r="D590" s="217" t="s">
        <v>144</v>
      </c>
      <c r="E590" s="222" t="s">
        <v>19</v>
      </c>
      <c r="F590" s="223" t="s">
        <v>955</v>
      </c>
      <c r="G590" s="221"/>
      <c r="H590" s="224">
        <v>1.7669999999999999</v>
      </c>
      <c r="I590" s="225"/>
      <c r="J590" s="221"/>
      <c r="K590" s="221"/>
      <c r="L590" s="226"/>
      <c r="M590" s="227"/>
      <c r="N590" s="228"/>
      <c r="O590" s="228"/>
      <c r="P590" s="228"/>
      <c r="Q590" s="228"/>
      <c r="R590" s="228"/>
      <c r="S590" s="228"/>
      <c r="T590" s="229"/>
      <c r="AT590" s="230" t="s">
        <v>144</v>
      </c>
      <c r="AU590" s="230" t="s">
        <v>134</v>
      </c>
      <c r="AV590" s="12" t="s">
        <v>134</v>
      </c>
      <c r="AW590" s="12" t="s">
        <v>33</v>
      </c>
      <c r="AX590" s="12" t="s">
        <v>77</v>
      </c>
      <c r="AY590" s="230" t="s">
        <v>126</v>
      </c>
    </row>
    <row r="591" s="1" customFormat="1" ht="16.5" customHeight="1">
      <c r="B591" s="38"/>
      <c r="C591" s="204" t="s">
        <v>956</v>
      </c>
      <c r="D591" s="204" t="s">
        <v>128</v>
      </c>
      <c r="E591" s="205" t="s">
        <v>957</v>
      </c>
      <c r="F591" s="206" t="s">
        <v>958</v>
      </c>
      <c r="G591" s="207" t="s">
        <v>211</v>
      </c>
      <c r="H591" s="208">
        <v>14</v>
      </c>
      <c r="I591" s="209"/>
      <c r="J591" s="210">
        <f>ROUND(I591*H591,2)</f>
        <v>0</v>
      </c>
      <c r="K591" s="206" t="s">
        <v>141</v>
      </c>
      <c r="L591" s="43"/>
      <c r="M591" s="211" t="s">
        <v>19</v>
      </c>
      <c r="N591" s="212" t="s">
        <v>44</v>
      </c>
      <c r="O591" s="83"/>
      <c r="P591" s="213">
        <f>O591*H591</f>
        <v>0</v>
      </c>
      <c r="Q591" s="213">
        <v>0</v>
      </c>
      <c r="R591" s="213">
        <f>Q591*H591</f>
        <v>0</v>
      </c>
      <c r="S591" s="213">
        <v>0</v>
      </c>
      <c r="T591" s="214">
        <f>S591*H591</f>
        <v>0</v>
      </c>
      <c r="AR591" s="215" t="s">
        <v>224</v>
      </c>
      <c r="AT591" s="215" t="s">
        <v>128</v>
      </c>
      <c r="AU591" s="215" t="s">
        <v>134</v>
      </c>
      <c r="AY591" s="17" t="s">
        <v>126</v>
      </c>
      <c r="BE591" s="216">
        <f>IF(N591="základní",J591,0)</f>
        <v>0</v>
      </c>
      <c r="BF591" s="216">
        <f>IF(N591="snížená",J591,0)</f>
        <v>0</v>
      </c>
      <c r="BG591" s="216">
        <f>IF(N591="zákl. přenesená",J591,0)</f>
        <v>0</v>
      </c>
      <c r="BH591" s="216">
        <f>IF(N591="sníž. přenesená",J591,0)</f>
        <v>0</v>
      </c>
      <c r="BI591" s="216">
        <f>IF(N591="nulová",J591,0)</f>
        <v>0</v>
      </c>
      <c r="BJ591" s="17" t="s">
        <v>134</v>
      </c>
      <c r="BK591" s="216">
        <f>ROUND(I591*H591,2)</f>
        <v>0</v>
      </c>
      <c r="BL591" s="17" t="s">
        <v>224</v>
      </c>
      <c r="BM591" s="215" t="s">
        <v>959</v>
      </c>
    </row>
    <row r="592" s="1" customFormat="1">
      <c r="B592" s="38"/>
      <c r="C592" s="39"/>
      <c r="D592" s="217" t="s">
        <v>136</v>
      </c>
      <c r="E592" s="39"/>
      <c r="F592" s="218" t="s">
        <v>960</v>
      </c>
      <c r="G592" s="39"/>
      <c r="H592" s="39"/>
      <c r="I592" s="129"/>
      <c r="J592" s="39"/>
      <c r="K592" s="39"/>
      <c r="L592" s="43"/>
      <c r="M592" s="219"/>
      <c r="N592" s="83"/>
      <c r="O592" s="83"/>
      <c r="P592" s="83"/>
      <c r="Q592" s="83"/>
      <c r="R592" s="83"/>
      <c r="S592" s="83"/>
      <c r="T592" s="84"/>
      <c r="AT592" s="17" t="s">
        <v>136</v>
      </c>
      <c r="AU592" s="17" t="s">
        <v>134</v>
      </c>
    </row>
    <row r="593" s="1" customFormat="1" ht="16.5" customHeight="1">
      <c r="B593" s="38"/>
      <c r="C593" s="242" t="s">
        <v>961</v>
      </c>
      <c r="D593" s="242" t="s">
        <v>170</v>
      </c>
      <c r="E593" s="243" t="s">
        <v>962</v>
      </c>
      <c r="F593" s="244" t="s">
        <v>963</v>
      </c>
      <c r="G593" s="245" t="s">
        <v>211</v>
      </c>
      <c r="H593" s="246">
        <v>14</v>
      </c>
      <c r="I593" s="247"/>
      <c r="J593" s="248">
        <f>ROUND(I593*H593,2)</f>
        <v>0</v>
      </c>
      <c r="K593" s="244" t="s">
        <v>141</v>
      </c>
      <c r="L593" s="249"/>
      <c r="M593" s="250" t="s">
        <v>19</v>
      </c>
      <c r="N593" s="251" t="s">
        <v>44</v>
      </c>
      <c r="O593" s="83"/>
      <c r="P593" s="213">
        <f>O593*H593</f>
        <v>0</v>
      </c>
      <c r="Q593" s="213">
        <v>0.00029999999999999997</v>
      </c>
      <c r="R593" s="213">
        <f>Q593*H593</f>
        <v>0.0041999999999999997</v>
      </c>
      <c r="S593" s="213">
        <v>0</v>
      </c>
      <c r="T593" s="214">
        <f>S593*H593</f>
        <v>0</v>
      </c>
      <c r="AR593" s="215" t="s">
        <v>341</v>
      </c>
      <c r="AT593" s="215" t="s">
        <v>170</v>
      </c>
      <c r="AU593" s="215" t="s">
        <v>134</v>
      </c>
      <c r="AY593" s="17" t="s">
        <v>126</v>
      </c>
      <c r="BE593" s="216">
        <f>IF(N593="základní",J593,0)</f>
        <v>0</v>
      </c>
      <c r="BF593" s="216">
        <f>IF(N593="snížená",J593,0)</f>
        <v>0</v>
      </c>
      <c r="BG593" s="216">
        <f>IF(N593="zákl. přenesená",J593,0)</f>
        <v>0</v>
      </c>
      <c r="BH593" s="216">
        <f>IF(N593="sníž. přenesená",J593,0)</f>
        <v>0</v>
      </c>
      <c r="BI593" s="216">
        <f>IF(N593="nulová",J593,0)</f>
        <v>0</v>
      </c>
      <c r="BJ593" s="17" t="s">
        <v>134</v>
      </c>
      <c r="BK593" s="216">
        <f>ROUND(I593*H593,2)</f>
        <v>0</v>
      </c>
      <c r="BL593" s="17" t="s">
        <v>224</v>
      </c>
      <c r="BM593" s="215" t="s">
        <v>964</v>
      </c>
    </row>
    <row r="594" s="1" customFormat="1" ht="24" customHeight="1">
      <c r="B594" s="38"/>
      <c r="C594" s="204" t="s">
        <v>965</v>
      </c>
      <c r="D594" s="204" t="s">
        <v>128</v>
      </c>
      <c r="E594" s="205" t="s">
        <v>966</v>
      </c>
      <c r="F594" s="206" t="s">
        <v>967</v>
      </c>
      <c r="G594" s="207" t="s">
        <v>173</v>
      </c>
      <c r="H594" s="208">
        <v>0.0050000000000000001</v>
      </c>
      <c r="I594" s="209"/>
      <c r="J594" s="210">
        <f>ROUND(I594*H594,2)</f>
        <v>0</v>
      </c>
      <c r="K594" s="206" t="s">
        <v>141</v>
      </c>
      <c r="L594" s="43"/>
      <c r="M594" s="211" t="s">
        <v>19</v>
      </c>
      <c r="N594" s="212" t="s">
        <v>44</v>
      </c>
      <c r="O594" s="83"/>
      <c r="P594" s="213">
        <f>O594*H594</f>
        <v>0</v>
      </c>
      <c r="Q594" s="213">
        <v>0</v>
      </c>
      <c r="R594" s="213">
        <f>Q594*H594</f>
        <v>0</v>
      </c>
      <c r="S594" s="213">
        <v>0</v>
      </c>
      <c r="T594" s="214">
        <f>S594*H594</f>
        <v>0</v>
      </c>
      <c r="AR594" s="215" t="s">
        <v>224</v>
      </c>
      <c r="AT594" s="215" t="s">
        <v>128</v>
      </c>
      <c r="AU594" s="215" t="s">
        <v>134</v>
      </c>
      <c r="AY594" s="17" t="s">
        <v>126</v>
      </c>
      <c r="BE594" s="216">
        <f>IF(N594="základní",J594,0)</f>
        <v>0</v>
      </c>
      <c r="BF594" s="216">
        <f>IF(N594="snížená",J594,0)</f>
        <v>0</v>
      </c>
      <c r="BG594" s="216">
        <f>IF(N594="zákl. přenesená",J594,0)</f>
        <v>0</v>
      </c>
      <c r="BH594" s="216">
        <f>IF(N594="sníž. přenesená",J594,0)</f>
        <v>0</v>
      </c>
      <c r="BI594" s="216">
        <f>IF(N594="nulová",J594,0)</f>
        <v>0</v>
      </c>
      <c r="BJ594" s="17" t="s">
        <v>134</v>
      </c>
      <c r="BK594" s="216">
        <f>ROUND(I594*H594,2)</f>
        <v>0</v>
      </c>
      <c r="BL594" s="17" t="s">
        <v>224</v>
      </c>
      <c r="BM594" s="215" t="s">
        <v>968</v>
      </c>
    </row>
    <row r="595" s="1" customFormat="1">
      <c r="B595" s="38"/>
      <c r="C595" s="39"/>
      <c r="D595" s="217" t="s">
        <v>136</v>
      </c>
      <c r="E595" s="39"/>
      <c r="F595" s="218" t="s">
        <v>969</v>
      </c>
      <c r="G595" s="39"/>
      <c r="H595" s="39"/>
      <c r="I595" s="129"/>
      <c r="J595" s="39"/>
      <c r="K595" s="39"/>
      <c r="L595" s="43"/>
      <c r="M595" s="219"/>
      <c r="N595" s="83"/>
      <c r="O595" s="83"/>
      <c r="P595" s="83"/>
      <c r="Q595" s="83"/>
      <c r="R595" s="83"/>
      <c r="S595" s="83"/>
      <c r="T595" s="84"/>
      <c r="AT595" s="17" t="s">
        <v>136</v>
      </c>
      <c r="AU595" s="17" t="s">
        <v>134</v>
      </c>
    </row>
    <row r="596" s="11" customFormat="1" ht="22.8" customHeight="1">
      <c r="B596" s="188"/>
      <c r="C596" s="189"/>
      <c r="D596" s="190" t="s">
        <v>71</v>
      </c>
      <c r="E596" s="202" t="s">
        <v>970</v>
      </c>
      <c r="F596" s="202" t="s">
        <v>971</v>
      </c>
      <c r="G596" s="189"/>
      <c r="H596" s="189"/>
      <c r="I596" s="192"/>
      <c r="J596" s="203">
        <f>BK596</f>
        <v>0</v>
      </c>
      <c r="K596" s="189"/>
      <c r="L596" s="194"/>
      <c r="M596" s="195"/>
      <c r="N596" s="196"/>
      <c r="O596" s="196"/>
      <c r="P596" s="197">
        <f>SUM(P597:P636)</f>
        <v>0</v>
      </c>
      <c r="Q596" s="196"/>
      <c r="R596" s="197">
        <f>SUM(R597:R636)</f>
        <v>0.96689203999999995</v>
      </c>
      <c r="S596" s="196"/>
      <c r="T596" s="198">
        <f>SUM(T597:T636)</f>
        <v>0</v>
      </c>
      <c r="AR596" s="199" t="s">
        <v>134</v>
      </c>
      <c r="AT596" s="200" t="s">
        <v>71</v>
      </c>
      <c r="AU596" s="200" t="s">
        <v>77</v>
      </c>
      <c r="AY596" s="199" t="s">
        <v>126</v>
      </c>
      <c r="BK596" s="201">
        <f>SUM(BK597:BK636)</f>
        <v>0</v>
      </c>
    </row>
    <row r="597" s="1" customFormat="1" ht="16.5" customHeight="1">
      <c r="B597" s="38"/>
      <c r="C597" s="204" t="s">
        <v>972</v>
      </c>
      <c r="D597" s="204" t="s">
        <v>128</v>
      </c>
      <c r="E597" s="205" t="s">
        <v>973</v>
      </c>
      <c r="F597" s="206" t="s">
        <v>974</v>
      </c>
      <c r="G597" s="207" t="s">
        <v>298</v>
      </c>
      <c r="H597" s="208">
        <v>42.695</v>
      </c>
      <c r="I597" s="209"/>
      <c r="J597" s="210">
        <f>ROUND(I597*H597,2)</f>
        <v>0</v>
      </c>
      <c r="K597" s="206" t="s">
        <v>141</v>
      </c>
      <c r="L597" s="43"/>
      <c r="M597" s="211" t="s">
        <v>19</v>
      </c>
      <c r="N597" s="212" t="s">
        <v>44</v>
      </c>
      <c r="O597" s="83"/>
      <c r="P597" s="213">
        <f>O597*H597</f>
        <v>0</v>
      </c>
      <c r="Q597" s="213">
        <v>0.00062</v>
      </c>
      <c r="R597" s="213">
        <f>Q597*H597</f>
        <v>0.026470899999999999</v>
      </c>
      <c r="S597" s="213">
        <v>0</v>
      </c>
      <c r="T597" s="214">
        <f>S597*H597</f>
        <v>0</v>
      </c>
      <c r="AR597" s="215" t="s">
        <v>224</v>
      </c>
      <c r="AT597" s="215" t="s">
        <v>128</v>
      </c>
      <c r="AU597" s="215" t="s">
        <v>134</v>
      </c>
      <c r="AY597" s="17" t="s">
        <v>126</v>
      </c>
      <c r="BE597" s="216">
        <f>IF(N597="základní",J597,0)</f>
        <v>0</v>
      </c>
      <c r="BF597" s="216">
        <f>IF(N597="snížená",J597,0)</f>
        <v>0</v>
      </c>
      <c r="BG597" s="216">
        <f>IF(N597="zákl. přenesená",J597,0)</f>
        <v>0</v>
      </c>
      <c r="BH597" s="216">
        <f>IF(N597="sníž. přenesená",J597,0)</f>
        <v>0</v>
      </c>
      <c r="BI597" s="216">
        <f>IF(N597="nulová",J597,0)</f>
        <v>0</v>
      </c>
      <c r="BJ597" s="17" t="s">
        <v>134</v>
      </c>
      <c r="BK597" s="216">
        <f>ROUND(I597*H597,2)</f>
        <v>0</v>
      </c>
      <c r="BL597" s="17" t="s">
        <v>224</v>
      </c>
      <c r="BM597" s="215" t="s">
        <v>975</v>
      </c>
    </row>
    <row r="598" s="12" customFormat="1">
      <c r="B598" s="220"/>
      <c r="C598" s="221"/>
      <c r="D598" s="217" t="s">
        <v>144</v>
      </c>
      <c r="E598" s="222" t="s">
        <v>19</v>
      </c>
      <c r="F598" s="223" t="s">
        <v>413</v>
      </c>
      <c r="G598" s="221"/>
      <c r="H598" s="224">
        <v>37.039999999999999</v>
      </c>
      <c r="I598" s="225"/>
      <c r="J598" s="221"/>
      <c r="K598" s="221"/>
      <c r="L598" s="226"/>
      <c r="M598" s="227"/>
      <c r="N598" s="228"/>
      <c r="O598" s="228"/>
      <c r="P598" s="228"/>
      <c r="Q598" s="228"/>
      <c r="R598" s="228"/>
      <c r="S598" s="228"/>
      <c r="T598" s="229"/>
      <c r="AT598" s="230" t="s">
        <v>144</v>
      </c>
      <c r="AU598" s="230" t="s">
        <v>134</v>
      </c>
      <c r="AV598" s="12" t="s">
        <v>134</v>
      </c>
      <c r="AW598" s="12" t="s">
        <v>33</v>
      </c>
      <c r="AX598" s="12" t="s">
        <v>72</v>
      </c>
      <c r="AY598" s="230" t="s">
        <v>126</v>
      </c>
    </row>
    <row r="599" s="12" customFormat="1">
      <c r="B599" s="220"/>
      <c r="C599" s="221"/>
      <c r="D599" s="217" t="s">
        <v>144</v>
      </c>
      <c r="E599" s="222" t="s">
        <v>19</v>
      </c>
      <c r="F599" s="223" t="s">
        <v>414</v>
      </c>
      <c r="G599" s="221"/>
      <c r="H599" s="224">
        <v>5.6550000000000002</v>
      </c>
      <c r="I599" s="225"/>
      <c r="J599" s="221"/>
      <c r="K599" s="221"/>
      <c r="L599" s="226"/>
      <c r="M599" s="227"/>
      <c r="N599" s="228"/>
      <c r="O599" s="228"/>
      <c r="P599" s="228"/>
      <c r="Q599" s="228"/>
      <c r="R599" s="228"/>
      <c r="S599" s="228"/>
      <c r="T599" s="229"/>
      <c r="AT599" s="230" t="s">
        <v>144</v>
      </c>
      <c r="AU599" s="230" t="s">
        <v>134</v>
      </c>
      <c r="AV599" s="12" t="s">
        <v>134</v>
      </c>
      <c r="AW599" s="12" t="s">
        <v>33</v>
      </c>
      <c r="AX599" s="12" t="s">
        <v>72</v>
      </c>
      <c r="AY599" s="230" t="s">
        <v>126</v>
      </c>
    </row>
    <row r="600" s="13" customFormat="1">
      <c r="B600" s="231"/>
      <c r="C600" s="232"/>
      <c r="D600" s="217" t="s">
        <v>144</v>
      </c>
      <c r="E600" s="233" t="s">
        <v>19</v>
      </c>
      <c r="F600" s="234" t="s">
        <v>231</v>
      </c>
      <c r="G600" s="232"/>
      <c r="H600" s="235">
        <v>42.695</v>
      </c>
      <c r="I600" s="236"/>
      <c r="J600" s="232"/>
      <c r="K600" s="232"/>
      <c r="L600" s="237"/>
      <c r="M600" s="238"/>
      <c r="N600" s="239"/>
      <c r="O600" s="239"/>
      <c r="P600" s="239"/>
      <c r="Q600" s="239"/>
      <c r="R600" s="239"/>
      <c r="S600" s="239"/>
      <c r="T600" s="240"/>
      <c r="AT600" s="241" t="s">
        <v>144</v>
      </c>
      <c r="AU600" s="241" t="s">
        <v>134</v>
      </c>
      <c r="AV600" s="13" t="s">
        <v>133</v>
      </c>
      <c r="AW600" s="13" t="s">
        <v>33</v>
      </c>
      <c r="AX600" s="13" t="s">
        <v>77</v>
      </c>
      <c r="AY600" s="241" t="s">
        <v>126</v>
      </c>
    </row>
    <row r="601" s="1" customFormat="1" ht="24" customHeight="1">
      <c r="B601" s="38"/>
      <c r="C601" s="204" t="s">
        <v>976</v>
      </c>
      <c r="D601" s="204" t="s">
        <v>128</v>
      </c>
      <c r="E601" s="205" t="s">
        <v>977</v>
      </c>
      <c r="F601" s="206" t="s">
        <v>978</v>
      </c>
      <c r="G601" s="207" t="s">
        <v>131</v>
      </c>
      <c r="H601" s="208">
        <v>26.907</v>
      </c>
      <c r="I601" s="209"/>
      <c r="J601" s="210">
        <f>ROUND(I601*H601,2)</f>
        <v>0</v>
      </c>
      <c r="K601" s="206" t="s">
        <v>141</v>
      </c>
      <c r="L601" s="43"/>
      <c r="M601" s="211" t="s">
        <v>19</v>
      </c>
      <c r="N601" s="212" t="s">
        <v>44</v>
      </c>
      <c r="O601" s="83"/>
      <c r="P601" s="213">
        <f>O601*H601</f>
        <v>0</v>
      </c>
      <c r="Q601" s="213">
        <v>0.0036700000000000001</v>
      </c>
      <c r="R601" s="213">
        <f>Q601*H601</f>
        <v>0.09874869</v>
      </c>
      <c r="S601" s="213">
        <v>0</v>
      </c>
      <c r="T601" s="214">
        <f>S601*H601</f>
        <v>0</v>
      </c>
      <c r="AR601" s="215" t="s">
        <v>224</v>
      </c>
      <c r="AT601" s="215" t="s">
        <v>128</v>
      </c>
      <c r="AU601" s="215" t="s">
        <v>134</v>
      </c>
      <c r="AY601" s="17" t="s">
        <v>126</v>
      </c>
      <c r="BE601" s="216">
        <f>IF(N601="základní",J601,0)</f>
        <v>0</v>
      </c>
      <c r="BF601" s="216">
        <f>IF(N601="snížená",J601,0)</f>
        <v>0</v>
      </c>
      <c r="BG601" s="216">
        <f>IF(N601="zákl. přenesená",J601,0)</f>
        <v>0</v>
      </c>
      <c r="BH601" s="216">
        <f>IF(N601="sníž. přenesená",J601,0)</f>
        <v>0</v>
      </c>
      <c r="BI601" s="216">
        <f>IF(N601="nulová",J601,0)</f>
        <v>0</v>
      </c>
      <c r="BJ601" s="17" t="s">
        <v>134</v>
      </c>
      <c r="BK601" s="216">
        <f>ROUND(I601*H601,2)</f>
        <v>0</v>
      </c>
      <c r="BL601" s="17" t="s">
        <v>224</v>
      </c>
      <c r="BM601" s="215" t="s">
        <v>979</v>
      </c>
    </row>
    <row r="602" s="1" customFormat="1" ht="16.5" customHeight="1">
      <c r="B602" s="38"/>
      <c r="C602" s="242" t="s">
        <v>980</v>
      </c>
      <c r="D602" s="242" t="s">
        <v>170</v>
      </c>
      <c r="E602" s="243" t="s">
        <v>981</v>
      </c>
      <c r="F602" s="244" t="s">
        <v>982</v>
      </c>
      <c r="G602" s="245" t="s">
        <v>131</v>
      </c>
      <c r="H602" s="246">
        <v>32.287999999999997</v>
      </c>
      <c r="I602" s="247"/>
      <c r="J602" s="248">
        <f>ROUND(I602*H602,2)</f>
        <v>0</v>
      </c>
      <c r="K602" s="244" t="s">
        <v>141</v>
      </c>
      <c r="L602" s="249"/>
      <c r="M602" s="250" t="s">
        <v>19</v>
      </c>
      <c r="N602" s="251" t="s">
        <v>44</v>
      </c>
      <c r="O602" s="83"/>
      <c r="P602" s="213">
        <f>O602*H602</f>
        <v>0</v>
      </c>
      <c r="Q602" s="213">
        <v>0.019199999999999998</v>
      </c>
      <c r="R602" s="213">
        <f>Q602*H602</f>
        <v>0.61992959999999986</v>
      </c>
      <c r="S602" s="213">
        <v>0</v>
      </c>
      <c r="T602" s="214">
        <f>S602*H602</f>
        <v>0</v>
      </c>
      <c r="AR602" s="215" t="s">
        <v>341</v>
      </c>
      <c r="AT602" s="215" t="s">
        <v>170</v>
      </c>
      <c r="AU602" s="215" t="s">
        <v>134</v>
      </c>
      <c r="AY602" s="17" t="s">
        <v>126</v>
      </c>
      <c r="BE602" s="216">
        <f>IF(N602="základní",J602,0)</f>
        <v>0</v>
      </c>
      <c r="BF602" s="216">
        <f>IF(N602="snížená",J602,0)</f>
        <v>0</v>
      </c>
      <c r="BG602" s="216">
        <f>IF(N602="zákl. přenesená",J602,0)</f>
        <v>0</v>
      </c>
      <c r="BH602" s="216">
        <f>IF(N602="sníž. přenesená",J602,0)</f>
        <v>0</v>
      </c>
      <c r="BI602" s="216">
        <f>IF(N602="nulová",J602,0)</f>
        <v>0</v>
      </c>
      <c r="BJ602" s="17" t="s">
        <v>134</v>
      </c>
      <c r="BK602" s="216">
        <f>ROUND(I602*H602,2)</f>
        <v>0</v>
      </c>
      <c r="BL602" s="17" t="s">
        <v>224</v>
      </c>
      <c r="BM602" s="215" t="s">
        <v>983</v>
      </c>
    </row>
    <row r="603" s="12" customFormat="1">
      <c r="B603" s="220"/>
      <c r="C603" s="221"/>
      <c r="D603" s="217" t="s">
        <v>144</v>
      </c>
      <c r="E603" s="221"/>
      <c r="F603" s="223" t="s">
        <v>984</v>
      </c>
      <c r="G603" s="221"/>
      <c r="H603" s="224">
        <v>32.287999999999997</v>
      </c>
      <c r="I603" s="225"/>
      <c r="J603" s="221"/>
      <c r="K603" s="221"/>
      <c r="L603" s="226"/>
      <c r="M603" s="227"/>
      <c r="N603" s="228"/>
      <c r="O603" s="228"/>
      <c r="P603" s="228"/>
      <c r="Q603" s="228"/>
      <c r="R603" s="228"/>
      <c r="S603" s="228"/>
      <c r="T603" s="229"/>
      <c r="AT603" s="230" t="s">
        <v>144</v>
      </c>
      <c r="AU603" s="230" t="s">
        <v>134</v>
      </c>
      <c r="AV603" s="12" t="s">
        <v>134</v>
      </c>
      <c r="AW603" s="12" t="s">
        <v>4</v>
      </c>
      <c r="AX603" s="12" t="s">
        <v>77</v>
      </c>
      <c r="AY603" s="230" t="s">
        <v>126</v>
      </c>
    </row>
    <row r="604" s="1" customFormat="1" ht="16.5" customHeight="1">
      <c r="B604" s="38"/>
      <c r="C604" s="204" t="s">
        <v>985</v>
      </c>
      <c r="D604" s="204" t="s">
        <v>128</v>
      </c>
      <c r="E604" s="205" t="s">
        <v>986</v>
      </c>
      <c r="F604" s="206" t="s">
        <v>987</v>
      </c>
      <c r="G604" s="207" t="s">
        <v>131</v>
      </c>
      <c r="H604" s="208">
        <v>26.907</v>
      </c>
      <c r="I604" s="209"/>
      <c r="J604" s="210">
        <f>ROUND(I604*H604,2)</f>
        <v>0</v>
      </c>
      <c r="K604" s="206" t="s">
        <v>141</v>
      </c>
      <c r="L604" s="43"/>
      <c r="M604" s="211" t="s">
        <v>19</v>
      </c>
      <c r="N604" s="212" t="s">
        <v>44</v>
      </c>
      <c r="O604" s="83"/>
      <c r="P604" s="213">
        <f>O604*H604</f>
        <v>0</v>
      </c>
      <c r="Q604" s="213">
        <v>0.00029999999999999997</v>
      </c>
      <c r="R604" s="213">
        <f>Q604*H604</f>
        <v>0.0080720999999999987</v>
      </c>
      <c r="S604" s="213">
        <v>0</v>
      </c>
      <c r="T604" s="214">
        <f>S604*H604</f>
        <v>0</v>
      </c>
      <c r="AR604" s="215" t="s">
        <v>224</v>
      </c>
      <c r="AT604" s="215" t="s">
        <v>128</v>
      </c>
      <c r="AU604" s="215" t="s">
        <v>134</v>
      </c>
      <c r="AY604" s="17" t="s">
        <v>126</v>
      </c>
      <c r="BE604" s="216">
        <f>IF(N604="základní",J604,0)</f>
        <v>0</v>
      </c>
      <c r="BF604" s="216">
        <f>IF(N604="snížená",J604,0)</f>
        <v>0</v>
      </c>
      <c r="BG604" s="216">
        <f>IF(N604="zákl. přenesená",J604,0)</f>
        <v>0</v>
      </c>
      <c r="BH604" s="216">
        <f>IF(N604="sníž. přenesená",J604,0)</f>
        <v>0</v>
      </c>
      <c r="BI604" s="216">
        <f>IF(N604="nulová",J604,0)</f>
        <v>0</v>
      </c>
      <c r="BJ604" s="17" t="s">
        <v>134</v>
      </c>
      <c r="BK604" s="216">
        <f>ROUND(I604*H604,2)</f>
        <v>0</v>
      </c>
      <c r="BL604" s="17" t="s">
        <v>224</v>
      </c>
      <c r="BM604" s="215" t="s">
        <v>988</v>
      </c>
    </row>
    <row r="605" s="1" customFormat="1">
      <c r="B605" s="38"/>
      <c r="C605" s="39"/>
      <c r="D605" s="217" t="s">
        <v>136</v>
      </c>
      <c r="E605" s="39"/>
      <c r="F605" s="218" t="s">
        <v>989</v>
      </c>
      <c r="G605" s="39"/>
      <c r="H605" s="39"/>
      <c r="I605" s="129"/>
      <c r="J605" s="39"/>
      <c r="K605" s="39"/>
      <c r="L605" s="43"/>
      <c r="M605" s="219"/>
      <c r="N605" s="83"/>
      <c r="O605" s="83"/>
      <c r="P605" s="83"/>
      <c r="Q605" s="83"/>
      <c r="R605" s="83"/>
      <c r="S605" s="83"/>
      <c r="T605" s="84"/>
      <c r="AT605" s="17" t="s">
        <v>136</v>
      </c>
      <c r="AU605" s="17" t="s">
        <v>134</v>
      </c>
    </row>
    <row r="606" s="12" customFormat="1">
      <c r="B606" s="220"/>
      <c r="C606" s="221"/>
      <c r="D606" s="217" t="s">
        <v>144</v>
      </c>
      <c r="E606" s="222" t="s">
        <v>19</v>
      </c>
      <c r="F606" s="223" t="s">
        <v>229</v>
      </c>
      <c r="G606" s="221"/>
      <c r="H606" s="224">
        <v>16.728000000000002</v>
      </c>
      <c r="I606" s="225"/>
      <c r="J606" s="221"/>
      <c r="K606" s="221"/>
      <c r="L606" s="226"/>
      <c r="M606" s="227"/>
      <c r="N606" s="228"/>
      <c r="O606" s="228"/>
      <c r="P606" s="228"/>
      <c r="Q606" s="228"/>
      <c r="R606" s="228"/>
      <c r="S606" s="228"/>
      <c r="T606" s="229"/>
      <c r="AT606" s="230" t="s">
        <v>144</v>
      </c>
      <c r="AU606" s="230" t="s">
        <v>134</v>
      </c>
      <c r="AV606" s="12" t="s">
        <v>134</v>
      </c>
      <c r="AW606" s="12" t="s">
        <v>33</v>
      </c>
      <c r="AX606" s="12" t="s">
        <v>72</v>
      </c>
      <c r="AY606" s="230" t="s">
        <v>126</v>
      </c>
    </row>
    <row r="607" s="12" customFormat="1">
      <c r="B607" s="220"/>
      <c r="C607" s="221"/>
      <c r="D607" s="217" t="s">
        <v>144</v>
      </c>
      <c r="E607" s="222" t="s">
        <v>19</v>
      </c>
      <c r="F607" s="223" t="s">
        <v>403</v>
      </c>
      <c r="G607" s="221"/>
      <c r="H607" s="224">
        <v>10.179</v>
      </c>
      <c r="I607" s="225"/>
      <c r="J607" s="221"/>
      <c r="K607" s="221"/>
      <c r="L607" s="226"/>
      <c r="M607" s="227"/>
      <c r="N607" s="228"/>
      <c r="O607" s="228"/>
      <c r="P607" s="228"/>
      <c r="Q607" s="228"/>
      <c r="R607" s="228"/>
      <c r="S607" s="228"/>
      <c r="T607" s="229"/>
      <c r="AT607" s="230" t="s">
        <v>144</v>
      </c>
      <c r="AU607" s="230" t="s">
        <v>134</v>
      </c>
      <c r="AV607" s="12" t="s">
        <v>134</v>
      </c>
      <c r="AW607" s="12" t="s">
        <v>33</v>
      </c>
      <c r="AX607" s="12" t="s">
        <v>72</v>
      </c>
      <c r="AY607" s="230" t="s">
        <v>126</v>
      </c>
    </row>
    <row r="608" s="13" customFormat="1">
      <c r="B608" s="231"/>
      <c r="C608" s="232"/>
      <c r="D608" s="217" t="s">
        <v>144</v>
      </c>
      <c r="E608" s="233" t="s">
        <v>19</v>
      </c>
      <c r="F608" s="234" t="s">
        <v>231</v>
      </c>
      <c r="G608" s="232"/>
      <c r="H608" s="235">
        <v>26.907</v>
      </c>
      <c r="I608" s="236"/>
      <c r="J608" s="232"/>
      <c r="K608" s="232"/>
      <c r="L608" s="237"/>
      <c r="M608" s="238"/>
      <c r="N608" s="239"/>
      <c r="O608" s="239"/>
      <c r="P608" s="239"/>
      <c r="Q608" s="239"/>
      <c r="R608" s="239"/>
      <c r="S608" s="239"/>
      <c r="T608" s="240"/>
      <c r="AT608" s="241" t="s">
        <v>144</v>
      </c>
      <c r="AU608" s="241" t="s">
        <v>134</v>
      </c>
      <c r="AV608" s="13" t="s">
        <v>133</v>
      </c>
      <c r="AW608" s="13" t="s">
        <v>33</v>
      </c>
      <c r="AX608" s="13" t="s">
        <v>77</v>
      </c>
      <c r="AY608" s="241" t="s">
        <v>126</v>
      </c>
    </row>
    <row r="609" s="1" customFormat="1" ht="16.5" customHeight="1">
      <c r="B609" s="38"/>
      <c r="C609" s="204" t="s">
        <v>990</v>
      </c>
      <c r="D609" s="204" t="s">
        <v>128</v>
      </c>
      <c r="E609" s="205" t="s">
        <v>991</v>
      </c>
      <c r="F609" s="206" t="s">
        <v>992</v>
      </c>
      <c r="G609" s="207" t="s">
        <v>298</v>
      </c>
      <c r="H609" s="208">
        <v>42.695</v>
      </c>
      <c r="I609" s="209"/>
      <c r="J609" s="210">
        <f>ROUND(I609*H609,2)</f>
        <v>0</v>
      </c>
      <c r="K609" s="206" t="s">
        <v>141</v>
      </c>
      <c r="L609" s="43"/>
      <c r="M609" s="211" t="s">
        <v>19</v>
      </c>
      <c r="N609" s="212" t="s">
        <v>44</v>
      </c>
      <c r="O609" s="83"/>
      <c r="P609" s="213">
        <f>O609*H609</f>
        <v>0</v>
      </c>
      <c r="Q609" s="213">
        <v>3.0000000000000001E-05</v>
      </c>
      <c r="R609" s="213">
        <f>Q609*H609</f>
        <v>0.00128085</v>
      </c>
      <c r="S609" s="213">
        <v>0</v>
      </c>
      <c r="T609" s="214">
        <f>S609*H609</f>
        <v>0</v>
      </c>
      <c r="AR609" s="215" t="s">
        <v>224</v>
      </c>
      <c r="AT609" s="215" t="s">
        <v>128</v>
      </c>
      <c r="AU609" s="215" t="s">
        <v>134</v>
      </c>
      <c r="AY609" s="17" t="s">
        <v>126</v>
      </c>
      <c r="BE609" s="216">
        <f>IF(N609="základní",J609,0)</f>
        <v>0</v>
      </c>
      <c r="BF609" s="216">
        <f>IF(N609="snížená",J609,0)</f>
        <v>0</v>
      </c>
      <c r="BG609" s="216">
        <f>IF(N609="zákl. přenesená",J609,0)</f>
        <v>0</v>
      </c>
      <c r="BH609" s="216">
        <f>IF(N609="sníž. přenesená",J609,0)</f>
        <v>0</v>
      </c>
      <c r="BI609" s="216">
        <f>IF(N609="nulová",J609,0)</f>
        <v>0</v>
      </c>
      <c r="BJ609" s="17" t="s">
        <v>134</v>
      </c>
      <c r="BK609" s="216">
        <f>ROUND(I609*H609,2)</f>
        <v>0</v>
      </c>
      <c r="BL609" s="17" t="s">
        <v>224</v>
      </c>
      <c r="BM609" s="215" t="s">
        <v>993</v>
      </c>
    </row>
    <row r="610" s="1" customFormat="1">
      <c r="B610" s="38"/>
      <c r="C610" s="39"/>
      <c r="D610" s="217" t="s">
        <v>136</v>
      </c>
      <c r="E610" s="39"/>
      <c r="F610" s="218" t="s">
        <v>989</v>
      </c>
      <c r="G610" s="39"/>
      <c r="H610" s="39"/>
      <c r="I610" s="129"/>
      <c r="J610" s="39"/>
      <c r="K610" s="39"/>
      <c r="L610" s="43"/>
      <c r="M610" s="219"/>
      <c r="N610" s="83"/>
      <c r="O610" s="83"/>
      <c r="P610" s="83"/>
      <c r="Q610" s="83"/>
      <c r="R610" s="83"/>
      <c r="S610" s="83"/>
      <c r="T610" s="84"/>
      <c r="AT610" s="17" t="s">
        <v>136</v>
      </c>
      <c r="AU610" s="17" t="s">
        <v>134</v>
      </c>
    </row>
    <row r="611" s="12" customFormat="1">
      <c r="B611" s="220"/>
      <c r="C611" s="221"/>
      <c r="D611" s="217" t="s">
        <v>144</v>
      </c>
      <c r="E611" s="222" t="s">
        <v>19</v>
      </c>
      <c r="F611" s="223" t="s">
        <v>413</v>
      </c>
      <c r="G611" s="221"/>
      <c r="H611" s="224">
        <v>37.039999999999999</v>
      </c>
      <c r="I611" s="225"/>
      <c r="J611" s="221"/>
      <c r="K611" s="221"/>
      <c r="L611" s="226"/>
      <c r="M611" s="227"/>
      <c r="N611" s="228"/>
      <c r="O611" s="228"/>
      <c r="P611" s="228"/>
      <c r="Q611" s="228"/>
      <c r="R611" s="228"/>
      <c r="S611" s="228"/>
      <c r="T611" s="229"/>
      <c r="AT611" s="230" t="s">
        <v>144</v>
      </c>
      <c r="AU611" s="230" t="s">
        <v>134</v>
      </c>
      <c r="AV611" s="12" t="s">
        <v>134</v>
      </c>
      <c r="AW611" s="12" t="s">
        <v>33</v>
      </c>
      <c r="AX611" s="12" t="s">
        <v>72</v>
      </c>
      <c r="AY611" s="230" t="s">
        <v>126</v>
      </c>
    </row>
    <row r="612" s="12" customFormat="1">
      <c r="B612" s="220"/>
      <c r="C612" s="221"/>
      <c r="D612" s="217" t="s">
        <v>144</v>
      </c>
      <c r="E612" s="222" t="s">
        <v>19</v>
      </c>
      <c r="F612" s="223" t="s">
        <v>414</v>
      </c>
      <c r="G612" s="221"/>
      <c r="H612" s="224">
        <v>5.6550000000000002</v>
      </c>
      <c r="I612" s="225"/>
      <c r="J612" s="221"/>
      <c r="K612" s="221"/>
      <c r="L612" s="226"/>
      <c r="M612" s="227"/>
      <c r="N612" s="228"/>
      <c r="O612" s="228"/>
      <c r="P612" s="228"/>
      <c r="Q612" s="228"/>
      <c r="R612" s="228"/>
      <c r="S612" s="228"/>
      <c r="T612" s="229"/>
      <c r="AT612" s="230" t="s">
        <v>144</v>
      </c>
      <c r="AU612" s="230" t="s">
        <v>134</v>
      </c>
      <c r="AV612" s="12" t="s">
        <v>134</v>
      </c>
      <c r="AW612" s="12" t="s">
        <v>33</v>
      </c>
      <c r="AX612" s="12" t="s">
        <v>72</v>
      </c>
      <c r="AY612" s="230" t="s">
        <v>126</v>
      </c>
    </row>
    <row r="613" s="13" customFormat="1">
      <c r="B613" s="231"/>
      <c r="C613" s="232"/>
      <c r="D613" s="217" t="s">
        <v>144</v>
      </c>
      <c r="E613" s="233" t="s">
        <v>19</v>
      </c>
      <c r="F613" s="234" t="s">
        <v>231</v>
      </c>
      <c r="G613" s="232"/>
      <c r="H613" s="235">
        <v>42.695</v>
      </c>
      <c r="I613" s="236"/>
      <c r="J613" s="232"/>
      <c r="K613" s="232"/>
      <c r="L613" s="237"/>
      <c r="M613" s="238"/>
      <c r="N613" s="239"/>
      <c r="O613" s="239"/>
      <c r="P613" s="239"/>
      <c r="Q613" s="239"/>
      <c r="R613" s="239"/>
      <c r="S613" s="239"/>
      <c r="T613" s="240"/>
      <c r="AT613" s="241" t="s">
        <v>144</v>
      </c>
      <c r="AU613" s="241" t="s">
        <v>134</v>
      </c>
      <c r="AV613" s="13" t="s">
        <v>133</v>
      </c>
      <c r="AW613" s="13" t="s">
        <v>33</v>
      </c>
      <c r="AX613" s="13" t="s">
        <v>77</v>
      </c>
      <c r="AY613" s="241" t="s">
        <v>126</v>
      </c>
    </row>
    <row r="614" s="1" customFormat="1" ht="16.5" customHeight="1">
      <c r="B614" s="38"/>
      <c r="C614" s="204" t="s">
        <v>994</v>
      </c>
      <c r="D614" s="204" t="s">
        <v>128</v>
      </c>
      <c r="E614" s="205" t="s">
        <v>995</v>
      </c>
      <c r="F614" s="206" t="s">
        <v>996</v>
      </c>
      <c r="G614" s="207" t="s">
        <v>211</v>
      </c>
      <c r="H614" s="208">
        <v>134.53399999999999</v>
      </c>
      <c r="I614" s="209"/>
      <c r="J614" s="210">
        <f>ROUND(I614*H614,2)</f>
        <v>0</v>
      </c>
      <c r="K614" s="206" t="s">
        <v>141</v>
      </c>
      <c r="L614" s="43"/>
      <c r="M614" s="211" t="s">
        <v>19</v>
      </c>
      <c r="N614" s="212" t="s">
        <v>44</v>
      </c>
      <c r="O614" s="83"/>
      <c r="P614" s="213">
        <f>O614*H614</f>
        <v>0</v>
      </c>
      <c r="Q614" s="213">
        <v>0</v>
      </c>
      <c r="R614" s="213">
        <f>Q614*H614</f>
        <v>0</v>
      </c>
      <c r="S614" s="213">
        <v>0</v>
      </c>
      <c r="T614" s="214">
        <f>S614*H614</f>
        <v>0</v>
      </c>
      <c r="AR614" s="215" t="s">
        <v>224</v>
      </c>
      <c r="AT614" s="215" t="s">
        <v>128</v>
      </c>
      <c r="AU614" s="215" t="s">
        <v>134</v>
      </c>
      <c r="AY614" s="17" t="s">
        <v>126</v>
      </c>
      <c r="BE614" s="216">
        <f>IF(N614="základní",J614,0)</f>
        <v>0</v>
      </c>
      <c r="BF614" s="216">
        <f>IF(N614="snížená",J614,0)</f>
        <v>0</v>
      </c>
      <c r="BG614" s="216">
        <f>IF(N614="zákl. přenesená",J614,0)</f>
        <v>0</v>
      </c>
      <c r="BH614" s="216">
        <f>IF(N614="sníž. přenesená",J614,0)</f>
        <v>0</v>
      </c>
      <c r="BI614" s="216">
        <f>IF(N614="nulová",J614,0)</f>
        <v>0</v>
      </c>
      <c r="BJ614" s="17" t="s">
        <v>134</v>
      </c>
      <c r="BK614" s="216">
        <f>ROUND(I614*H614,2)</f>
        <v>0</v>
      </c>
      <c r="BL614" s="17" t="s">
        <v>224</v>
      </c>
      <c r="BM614" s="215" t="s">
        <v>997</v>
      </c>
    </row>
    <row r="615" s="1" customFormat="1">
      <c r="B615" s="38"/>
      <c r="C615" s="39"/>
      <c r="D615" s="217" t="s">
        <v>136</v>
      </c>
      <c r="E615" s="39"/>
      <c r="F615" s="218" t="s">
        <v>989</v>
      </c>
      <c r="G615" s="39"/>
      <c r="H615" s="39"/>
      <c r="I615" s="129"/>
      <c r="J615" s="39"/>
      <c r="K615" s="39"/>
      <c r="L615" s="43"/>
      <c r="M615" s="219"/>
      <c r="N615" s="83"/>
      <c r="O615" s="83"/>
      <c r="P615" s="83"/>
      <c r="Q615" s="83"/>
      <c r="R615" s="83"/>
      <c r="S615" s="83"/>
      <c r="T615" s="84"/>
      <c r="AT615" s="17" t="s">
        <v>136</v>
      </c>
      <c r="AU615" s="17" t="s">
        <v>134</v>
      </c>
    </row>
    <row r="616" s="12" customFormat="1">
      <c r="B616" s="220"/>
      <c r="C616" s="221"/>
      <c r="D616" s="217" t="s">
        <v>144</v>
      </c>
      <c r="E616" s="222" t="s">
        <v>19</v>
      </c>
      <c r="F616" s="223" t="s">
        <v>998</v>
      </c>
      <c r="G616" s="221"/>
      <c r="H616" s="224">
        <v>83.640000000000001</v>
      </c>
      <c r="I616" s="225"/>
      <c r="J616" s="221"/>
      <c r="K616" s="221"/>
      <c r="L616" s="226"/>
      <c r="M616" s="227"/>
      <c r="N616" s="228"/>
      <c r="O616" s="228"/>
      <c r="P616" s="228"/>
      <c r="Q616" s="228"/>
      <c r="R616" s="228"/>
      <c r="S616" s="228"/>
      <c r="T616" s="229"/>
      <c r="AT616" s="230" t="s">
        <v>144</v>
      </c>
      <c r="AU616" s="230" t="s">
        <v>134</v>
      </c>
      <c r="AV616" s="12" t="s">
        <v>134</v>
      </c>
      <c r="AW616" s="12" t="s">
        <v>33</v>
      </c>
      <c r="AX616" s="12" t="s">
        <v>72</v>
      </c>
      <c r="AY616" s="230" t="s">
        <v>126</v>
      </c>
    </row>
    <row r="617" s="12" customFormat="1">
      <c r="B617" s="220"/>
      <c r="C617" s="221"/>
      <c r="D617" s="217" t="s">
        <v>144</v>
      </c>
      <c r="E617" s="222" t="s">
        <v>19</v>
      </c>
      <c r="F617" s="223" t="s">
        <v>999</v>
      </c>
      <c r="G617" s="221"/>
      <c r="H617" s="224">
        <v>50.893999999999998</v>
      </c>
      <c r="I617" s="225"/>
      <c r="J617" s="221"/>
      <c r="K617" s="221"/>
      <c r="L617" s="226"/>
      <c r="M617" s="227"/>
      <c r="N617" s="228"/>
      <c r="O617" s="228"/>
      <c r="P617" s="228"/>
      <c r="Q617" s="228"/>
      <c r="R617" s="228"/>
      <c r="S617" s="228"/>
      <c r="T617" s="229"/>
      <c r="AT617" s="230" t="s">
        <v>144</v>
      </c>
      <c r="AU617" s="230" t="s">
        <v>134</v>
      </c>
      <c r="AV617" s="12" t="s">
        <v>134</v>
      </c>
      <c r="AW617" s="12" t="s">
        <v>33</v>
      </c>
      <c r="AX617" s="12" t="s">
        <v>72</v>
      </c>
      <c r="AY617" s="230" t="s">
        <v>126</v>
      </c>
    </row>
    <row r="618" s="13" customFormat="1">
      <c r="B618" s="231"/>
      <c r="C618" s="232"/>
      <c r="D618" s="217" t="s">
        <v>144</v>
      </c>
      <c r="E618" s="233" t="s">
        <v>19</v>
      </c>
      <c r="F618" s="234" t="s">
        <v>231</v>
      </c>
      <c r="G618" s="232"/>
      <c r="H618" s="235">
        <v>134.53399999999999</v>
      </c>
      <c r="I618" s="236"/>
      <c r="J618" s="232"/>
      <c r="K618" s="232"/>
      <c r="L618" s="237"/>
      <c r="M618" s="238"/>
      <c r="N618" s="239"/>
      <c r="O618" s="239"/>
      <c r="P618" s="239"/>
      <c r="Q618" s="239"/>
      <c r="R618" s="239"/>
      <c r="S618" s="239"/>
      <c r="T618" s="240"/>
      <c r="AT618" s="241" t="s">
        <v>144</v>
      </c>
      <c r="AU618" s="241" t="s">
        <v>134</v>
      </c>
      <c r="AV618" s="13" t="s">
        <v>133</v>
      </c>
      <c r="AW618" s="13" t="s">
        <v>33</v>
      </c>
      <c r="AX618" s="13" t="s">
        <v>77</v>
      </c>
      <c r="AY618" s="241" t="s">
        <v>126</v>
      </c>
    </row>
    <row r="619" s="1" customFormat="1" ht="16.5" customHeight="1">
      <c r="B619" s="38"/>
      <c r="C619" s="204" t="s">
        <v>1000</v>
      </c>
      <c r="D619" s="204" t="s">
        <v>128</v>
      </c>
      <c r="E619" s="205" t="s">
        <v>1001</v>
      </c>
      <c r="F619" s="206" t="s">
        <v>1002</v>
      </c>
      <c r="G619" s="207" t="s">
        <v>298</v>
      </c>
      <c r="H619" s="208">
        <v>19.254999999999999</v>
      </c>
      <c r="I619" s="209"/>
      <c r="J619" s="210">
        <f>ROUND(I619*H619,2)</f>
        <v>0</v>
      </c>
      <c r="K619" s="206" t="s">
        <v>141</v>
      </c>
      <c r="L619" s="43"/>
      <c r="M619" s="211" t="s">
        <v>19</v>
      </c>
      <c r="N619" s="212" t="s">
        <v>44</v>
      </c>
      <c r="O619" s="83"/>
      <c r="P619" s="213">
        <f>O619*H619</f>
        <v>0</v>
      </c>
      <c r="Q619" s="213">
        <v>0</v>
      </c>
      <c r="R619" s="213">
        <f>Q619*H619</f>
        <v>0</v>
      </c>
      <c r="S619" s="213">
        <v>0</v>
      </c>
      <c r="T619" s="214">
        <f>S619*H619</f>
        <v>0</v>
      </c>
      <c r="AR619" s="215" t="s">
        <v>224</v>
      </c>
      <c r="AT619" s="215" t="s">
        <v>128</v>
      </c>
      <c r="AU619" s="215" t="s">
        <v>134</v>
      </c>
      <c r="AY619" s="17" t="s">
        <v>126</v>
      </c>
      <c r="BE619" s="216">
        <f>IF(N619="základní",J619,0)</f>
        <v>0</v>
      </c>
      <c r="BF619" s="216">
        <f>IF(N619="snížená",J619,0)</f>
        <v>0</v>
      </c>
      <c r="BG619" s="216">
        <f>IF(N619="zákl. přenesená",J619,0)</f>
        <v>0</v>
      </c>
      <c r="BH619" s="216">
        <f>IF(N619="sníž. přenesená",J619,0)</f>
        <v>0</v>
      </c>
      <c r="BI619" s="216">
        <f>IF(N619="nulová",J619,0)</f>
        <v>0</v>
      </c>
      <c r="BJ619" s="17" t="s">
        <v>134</v>
      </c>
      <c r="BK619" s="216">
        <f>ROUND(I619*H619,2)</f>
        <v>0</v>
      </c>
      <c r="BL619" s="17" t="s">
        <v>224</v>
      </c>
      <c r="BM619" s="215" t="s">
        <v>1003</v>
      </c>
    </row>
    <row r="620" s="1" customFormat="1">
      <c r="B620" s="38"/>
      <c r="C620" s="39"/>
      <c r="D620" s="217" t="s">
        <v>136</v>
      </c>
      <c r="E620" s="39"/>
      <c r="F620" s="218" t="s">
        <v>989</v>
      </c>
      <c r="G620" s="39"/>
      <c r="H620" s="39"/>
      <c r="I620" s="129"/>
      <c r="J620" s="39"/>
      <c r="K620" s="39"/>
      <c r="L620" s="43"/>
      <c r="M620" s="219"/>
      <c r="N620" s="83"/>
      <c r="O620" s="83"/>
      <c r="P620" s="83"/>
      <c r="Q620" s="83"/>
      <c r="R620" s="83"/>
      <c r="S620" s="83"/>
      <c r="T620" s="84"/>
      <c r="AT620" s="17" t="s">
        <v>136</v>
      </c>
      <c r="AU620" s="17" t="s">
        <v>134</v>
      </c>
    </row>
    <row r="621" s="12" customFormat="1">
      <c r="B621" s="220"/>
      <c r="C621" s="221"/>
      <c r="D621" s="217" t="s">
        <v>144</v>
      </c>
      <c r="E621" s="222" t="s">
        <v>19</v>
      </c>
      <c r="F621" s="223" t="s">
        <v>1004</v>
      </c>
      <c r="G621" s="221"/>
      <c r="H621" s="224">
        <v>13.6</v>
      </c>
      <c r="I621" s="225"/>
      <c r="J621" s="221"/>
      <c r="K621" s="221"/>
      <c r="L621" s="226"/>
      <c r="M621" s="227"/>
      <c r="N621" s="228"/>
      <c r="O621" s="228"/>
      <c r="P621" s="228"/>
      <c r="Q621" s="228"/>
      <c r="R621" s="228"/>
      <c r="S621" s="228"/>
      <c r="T621" s="229"/>
      <c r="AT621" s="230" t="s">
        <v>144</v>
      </c>
      <c r="AU621" s="230" t="s">
        <v>134</v>
      </c>
      <c r="AV621" s="12" t="s">
        <v>134</v>
      </c>
      <c r="AW621" s="12" t="s">
        <v>33</v>
      </c>
      <c r="AX621" s="12" t="s">
        <v>72</v>
      </c>
      <c r="AY621" s="230" t="s">
        <v>126</v>
      </c>
    </row>
    <row r="622" s="12" customFormat="1">
      <c r="B622" s="220"/>
      <c r="C622" s="221"/>
      <c r="D622" s="217" t="s">
        <v>144</v>
      </c>
      <c r="E622" s="222" t="s">
        <v>19</v>
      </c>
      <c r="F622" s="223" t="s">
        <v>414</v>
      </c>
      <c r="G622" s="221"/>
      <c r="H622" s="224">
        <v>5.6550000000000002</v>
      </c>
      <c r="I622" s="225"/>
      <c r="J622" s="221"/>
      <c r="K622" s="221"/>
      <c r="L622" s="226"/>
      <c r="M622" s="227"/>
      <c r="N622" s="228"/>
      <c r="O622" s="228"/>
      <c r="P622" s="228"/>
      <c r="Q622" s="228"/>
      <c r="R622" s="228"/>
      <c r="S622" s="228"/>
      <c r="T622" s="229"/>
      <c r="AT622" s="230" t="s">
        <v>144</v>
      </c>
      <c r="AU622" s="230" t="s">
        <v>134</v>
      </c>
      <c r="AV622" s="12" t="s">
        <v>134</v>
      </c>
      <c r="AW622" s="12" t="s">
        <v>33</v>
      </c>
      <c r="AX622" s="12" t="s">
        <v>72</v>
      </c>
      <c r="AY622" s="230" t="s">
        <v>126</v>
      </c>
    </row>
    <row r="623" s="13" customFormat="1">
      <c r="B623" s="231"/>
      <c r="C623" s="232"/>
      <c r="D623" s="217" t="s">
        <v>144</v>
      </c>
      <c r="E623" s="233" t="s">
        <v>19</v>
      </c>
      <c r="F623" s="234" t="s">
        <v>231</v>
      </c>
      <c r="G623" s="232"/>
      <c r="H623" s="235">
        <v>19.254999999999999</v>
      </c>
      <c r="I623" s="236"/>
      <c r="J623" s="232"/>
      <c r="K623" s="232"/>
      <c r="L623" s="237"/>
      <c r="M623" s="238"/>
      <c r="N623" s="239"/>
      <c r="O623" s="239"/>
      <c r="P623" s="239"/>
      <c r="Q623" s="239"/>
      <c r="R623" s="239"/>
      <c r="S623" s="239"/>
      <c r="T623" s="240"/>
      <c r="AT623" s="241" t="s">
        <v>144</v>
      </c>
      <c r="AU623" s="241" t="s">
        <v>134</v>
      </c>
      <c r="AV623" s="13" t="s">
        <v>133</v>
      </c>
      <c r="AW623" s="13" t="s">
        <v>33</v>
      </c>
      <c r="AX623" s="13" t="s">
        <v>77</v>
      </c>
      <c r="AY623" s="241" t="s">
        <v>126</v>
      </c>
    </row>
    <row r="624" s="1" customFormat="1" ht="16.5" customHeight="1">
      <c r="B624" s="38"/>
      <c r="C624" s="204" t="s">
        <v>1005</v>
      </c>
      <c r="D624" s="204" t="s">
        <v>128</v>
      </c>
      <c r="E624" s="205" t="s">
        <v>1006</v>
      </c>
      <c r="F624" s="206" t="s">
        <v>1007</v>
      </c>
      <c r="G624" s="207" t="s">
        <v>131</v>
      </c>
      <c r="H624" s="208">
        <v>42.695</v>
      </c>
      <c r="I624" s="209"/>
      <c r="J624" s="210">
        <f>ROUND(I624*H624,2)</f>
        <v>0</v>
      </c>
      <c r="K624" s="206" t="s">
        <v>212</v>
      </c>
      <c r="L624" s="43"/>
      <c r="M624" s="211" t="s">
        <v>19</v>
      </c>
      <c r="N624" s="212" t="s">
        <v>44</v>
      </c>
      <c r="O624" s="83"/>
      <c r="P624" s="213">
        <f>O624*H624</f>
        <v>0</v>
      </c>
      <c r="Q624" s="213">
        <v>0.0046299999999999996</v>
      </c>
      <c r="R624" s="213">
        <f>Q624*H624</f>
        <v>0.19767784999999999</v>
      </c>
      <c r="S624" s="213">
        <v>0</v>
      </c>
      <c r="T624" s="214">
        <f>S624*H624</f>
        <v>0</v>
      </c>
      <c r="AR624" s="215" t="s">
        <v>224</v>
      </c>
      <c r="AT624" s="215" t="s">
        <v>128</v>
      </c>
      <c r="AU624" s="215" t="s">
        <v>134</v>
      </c>
      <c r="AY624" s="17" t="s">
        <v>126</v>
      </c>
      <c r="BE624" s="216">
        <f>IF(N624="základní",J624,0)</f>
        <v>0</v>
      </c>
      <c r="BF624" s="216">
        <f>IF(N624="snížená",J624,0)</f>
        <v>0</v>
      </c>
      <c r="BG624" s="216">
        <f>IF(N624="zákl. přenesená",J624,0)</f>
        <v>0</v>
      </c>
      <c r="BH624" s="216">
        <f>IF(N624="sníž. přenesená",J624,0)</f>
        <v>0</v>
      </c>
      <c r="BI624" s="216">
        <f>IF(N624="nulová",J624,0)</f>
        <v>0</v>
      </c>
      <c r="BJ624" s="17" t="s">
        <v>134</v>
      </c>
      <c r="BK624" s="216">
        <f>ROUND(I624*H624,2)</f>
        <v>0</v>
      </c>
      <c r="BL624" s="17" t="s">
        <v>224</v>
      </c>
      <c r="BM624" s="215" t="s">
        <v>1008</v>
      </c>
    </row>
    <row r="625" s="1" customFormat="1">
      <c r="B625" s="38"/>
      <c r="C625" s="39"/>
      <c r="D625" s="217" t="s">
        <v>136</v>
      </c>
      <c r="E625" s="39"/>
      <c r="F625" s="218" t="s">
        <v>1009</v>
      </c>
      <c r="G625" s="39"/>
      <c r="H625" s="39"/>
      <c r="I625" s="129"/>
      <c r="J625" s="39"/>
      <c r="K625" s="39"/>
      <c r="L625" s="43"/>
      <c r="M625" s="219"/>
      <c r="N625" s="83"/>
      <c r="O625" s="83"/>
      <c r="P625" s="83"/>
      <c r="Q625" s="83"/>
      <c r="R625" s="83"/>
      <c r="S625" s="83"/>
      <c r="T625" s="84"/>
      <c r="AT625" s="17" t="s">
        <v>136</v>
      </c>
      <c r="AU625" s="17" t="s">
        <v>134</v>
      </c>
    </row>
    <row r="626" s="1" customFormat="1" ht="16.5" customHeight="1">
      <c r="B626" s="38"/>
      <c r="C626" s="204" t="s">
        <v>1010</v>
      </c>
      <c r="D626" s="204" t="s">
        <v>128</v>
      </c>
      <c r="E626" s="205" t="s">
        <v>1011</v>
      </c>
      <c r="F626" s="206" t="s">
        <v>1012</v>
      </c>
      <c r="G626" s="207" t="s">
        <v>298</v>
      </c>
      <c r="H626" s="208">
        <v>42.695</v>
      </c>
      <c r="I626" s="209"/>
      <c r="J626" s="210">
        <f>ROUND(I626*H626,2)</f>
        <v>0</v>
      </c>
      <c r="K626" s="206" t="s">
        <v>141</v>
      </c>
      <c r="L626" s="43"/>
      <c r="M626" s="211" t="s">
        <v>19</v>
      </c>
      <c r="N626" s="212" t="s">
        <v>44</v>
      </c>
      <c r="O626" s="83"/>
      <c r="P626" s="213">
        <f>O626*H626</f>
        <v>0</v>
      </c>
      <c r="Q626" s="213">
        <v>0.00019000000000000001</v>
      </c>
      <c r="R626" s="213">
        <f>Q626*H626</f>
        <v>0.0081120500000000009</v>
      </c>
      <c r="S626" s="213">
        <v>0</v>
      </c>
      <c r="T626" s="214">
        <f>S626*H626</f>
        <v>0</v>
      </c>
      <c r="AR626" s="215" t="s">
        <v>224</v>
      </c>
      <c r="AT626" s="215" t="s">
        <v>128</v>
      </c>
      <c r="AU626" s="215" t="s">
        <v>134</v>
      </c>
      <c r="AY626" s="17" t="s">
        <v>126</v>
      </c>
      <c r="BE626" s="216">
        <f>IF(N626="základní",J626,0)</f>
        <v>0</v>
      </c>
      <c r="BF626" s="216">
        <f>IF(N626="snížená",J626,0)</f>
        <v>0</v>
      </c>
      <c r="BG626" s="216">
        <f>IF(N626="zákl. přenesená",J626,0)</f>
        <v>0</v>
      </c>
      <c r="BH626" s="216">
        <f>IF(N626="sníž. přenesená",J626,0)</f>
        <v>0</v>
      </c>
      <c r="BI626" s="216">
        <f>IF(N626="nulová",J626,0)</f>
        <v>0</v>
      </c>
      <c r="BJ626" s="17" t="s">
        <v>134</v>
      </c>
      <c r="BK626" s="216">
        <f>ROUND(I626*H626,2)</f>
        <v>0</v>
      </c>
      <c r="BL626" s="17" t="s">
        <v>224</v>
      </c>
      <c r="BM626" s="215" t="s">
        <v>1013</v>
      </c>
    </row>
    <row r="627" s="1" customFormat="1">
      <c r="B627" s="38"/>
      <c r="C627" s="39"/>
      <c r="D627" s="217" t="s">
        <v>136</v>
      </c>
      <c r="E627" s="39"/>
      <c r="F627" s="218" t="s">
        <v>1009</v>
      </c>
      <c r="G627" s="39"/>
      <c r="H627" s="39"/>
      <c r="I627" s="129"/>
      <c r="J627" s="39"/>
      <c r="K627" s="39"/>
      <c r="L627" s="43"/>
      <c r="M627" s="219"/>
      <c r="N627" s="83"/>
      <c r="O627" s="83"/>
      <c r="P627" s="83"/>
      <c r="Q627" s="83"/>
      <c r="R627" s="83"/>
      <c r="S627" s="83"/>
      <c r="T627" s="84"/>
      <c r="AT627" s="17" t="s">
        <v>136</v>
      </c>
      <c r="AU627" s="17" t="s">
        <v>134</v>
      </c>
    </row>
    <row r="628" s="12" customFormat="1">
      <c r="B628" s="220"/>
      <c r="C628" s="221"/>
      <c r="D628" s="217" t="s">
        <v>144</v>
      </c>
      <c r="E628" s="222" t="s">
        <v>19</v>
      </c>
      <c r="F628" s="223" t="s">
        <v>413</v>
      </c>
      <c r="G628" s="221"/>
      <c r="H628" s="224">
        <v>37.039999999999999</v>
      </c>
      <c r="I628" s="225"/>
      <c r="J628" s="221"/>
      <c r="K628" s="221"/>
      <c r="L628" s="226"/>
      <c r="M628" s="227"/>
      <c r="N628" s="228"/>
      <c r="O628" s="228"/>
      <c r="P628" s="228"/>
      <c r="Q628" s="228"/>
      <c r="R628" s="228"/>
      <c r="S628" s="228"/>
      <c r="T628" s="229"/>
      <c r="AT628" s="230" t="s">
        <v>144</v>
      </c>
      <c r="AU628" s="230" t="s">
        <v>134</v>
      </c>
      <c r="AV628" s="12" t="s">
        <v>134</v>
      </c>
      <c r="AW628" s="12" t="s">
        <v>33</v>
      </c>
      <c r="AX628" s="12" t="s">
        <v>72</v>
      </c>
      <c r="AY628" s="230" t="s">
        <v>126</v>
      </c>
    </row>
    <row r="629" s="12" customFormat="1">
      <c r="B629" s="220"/>
      <c r="C629" s="221"/>
      <c r="D629" s="217" t="s">
        <v>144</v>
      </c>
      <c r="E629" s="222" t="s">
        <v>19</v>
      </c>
      <c r="F629" s="223" t="s">
        <v>414</v>
      </c>
      <c r="G629" s="221"/>
      <c r="H629" s="224">
        <v>5.6550000000000002</v>
      </c>
      <c r="I629" s="225"/>
      <c r="J629" s="221"/>
      <c r="K629" s="221"/>
      <c r="L629" s="226"/>
      <c r="M629" s="227"/>
      <c r="N629" s="228"/>
      <c r="O629" s="228"/>
      <c r="P629" s="228"/>
      <c r="Q629" s="228"/>
      <c r="R629" s="228"/>
      <c r="S629" s="228"/>
      <c r="T629" s="229"/>
      <c r="AT629" s="230" t="s">
        <v>144</v>
      </c>
      <c r="AU629" s="230" t="s">
        <v>134</v>
      </c>
      <c r="AV629" s="12" t="s">
        <v>134</v>
      </c>
      <c r="AW629" s="12" t="s">
        <v>33</v>
      </c>
      <c r="AX629" s="12" t="s">
        <v>72</v>
      </c>
      <c r="AY629" s="230" t="s">
        <v>126</v>
      </c>
    </row>
    <row r="630" s="13" customFormat="1">
      <c r="B630" s="231"/>
      <c r="C630" s="232"/>
      <c r="D630" s="217" t="s">
        <v>144</v>
      </c>
      <c r="E630" s="233" t="s">
        <v>19</v>
      </c>
      <c r="F630" s="234" t="s">
        <v>231</v>
      </c>
      <c r="G630" s="232"/>
      <c r="H630" s="235">
        <v>42.695</v>
      </c>
      <c r="I630" s="236"/>
      <c r="J630" s="232"/>
      <c r="K630" s="232"/>
      <c r="L630" s="237"/>
      <c r="M630" s="238"/>
      <c r="N630" s="239"/>
      <c r="O630" s="239"/>
      <c r="P630" s="239"/>
      <c r="Q630" s="239"/>
      <c r="R630" s="239"/>
      <c r="S630" s="239"/>
      <c r="T630" s="240"/>
      <c r="AT630" s="241" t="s">
        <v>144</v>
      </c>
      <c r="AU630" s="241" t="s">
        <v>134</v>
      </c>
      <c r="AV630" s="13" t="s">
        <v>133</v>
      </c>
      <c r="AW630" s="13" t="s">
        <v>33</v>
      </c>
      <c r="AX630" s="13" t="s">
        <v>77</v>
      </c>
      <c r="AY630" s="241" t="s">
        <v>126</v>
      </c>
    </row>
    <row r="631" s="1" customFormat="1" ht="16.5" customHeight="1">
      <c r="B631" s="38"/>
      <c r="C631" s="204" t="s">
        <v>1014</v>
      </c>
      <c r="D631" s="204" t="s">
        <v>128</v>
      </c>
      <c r="E631" s="205" t="s">
        <v>1015</v>
      </c>
      <c r="F631" s="206" t="s">
        <v>1016</v>
      </c>
      <c r="G631" s="207" t="s">
        <v>211</v>
      </c>
      <c r="H631" s="208">
        <v>12</v>
      </c>
      <c r="I631" s="209"/>
      <c r="J631" s="210">
        <f>ROUND(I631*H631,2)</f>
        <v>0</v>
      </c>
      <c r="K631" s="206" t="s">
        <v>212</v>
      </c>
      <c r="L631" s="43"/>
      <c r="M631" s="211" t="s">
        <v>19</v>
      </c>
      <c r="N631" s="212" t="s">
        <v>44</v>
      </c>
      <c r="O631" s="83"/>
      <c r="P631" s="213">
        <f>O631*H631</f>
        <v>0</v>
      </c>
      <c r="Q631" s="213">
        <v>0</v>
      </c>
      <c r="R631" s="213">
        <f>Q631*H631</f>
        <v>0</v>
      </c>
      <c r="S631" s="213">
        <v>0</v>
      </c>
      <c r="T631" s="214">
        <f>S631*H631</f>
        <v>0</v>
      </c>
      <c r="AR631" s="215" t="s">
        <v>224</v>
      </c>
      <c r="AT631" s="215" t="s">
        <v>128</v>
      </c>
      <c r="AU631" s="215" t="s">
        <v>134</v>
      </c>
      <c r="AY631" s="17" t="s">
        <v>126</v>
      </c>
      <c r="BE631" s="216">
        <f>IF(N631="základní",J631,0)</f>
        <v>0</v>
      </c>
      <c r="BF631" s="216">
        <f>IF(N631="snížená",J631,0)</f>
        <v>0</v>
      </c>
      <c r="BG631" s="216">
        <f>IF(N631="zákl. přenesená",J631,0)</f>
        <v>0</v>
      </c>
      <c r="BH631" s="216">
        <f>IF(N631="sníž. přenesená",J631,0)</f>
        <v>0</v>
      </c>
      <c r="BI631" s="216">
        <f>IF(N631="nulová",J631,0)</f>
        <v>0</v>
      </c>
      <c r="BJ631" s="17" t="s">
        <v>134</v>
      </c>
      <c r="BK631" s="216">
        <f>ROUND(I631*H631,2)</f>
        <v>0</v>
      </c>
      <c r="BL631" s="17" t="s">
        <v>224</v>
      </c>
      <c r="BM631" s="215" t="s">
        <v>1017</v>
      </c>
    </row>
    <row r="632" s="1" customFormat="1">
      <c r="B632" s="38"/>
      <c r="C632" s="39"/>
      <c r="D632" s="217" t="s">
        <v>136</v>
      </c>
      <c r="E632" s="39"/>
      <c r="F632" s="218" t="s">
        <v>1018</v>
      </c>
      <c r="G632" s="39"/>
      <c r="H632" s="39"/>
      <c r="I632" s="129"/>
      <c r="J632" s="39"/>
      <c r="K632" s="39"/>
      <c r="L632" s="43"/>
      <c r="M632" s="219"/>
      <c r="N632" s="83"/>
      <c r="O632" s="83"/>
      <c r="P632" s="83"/>
      <c r="Q632" s="83"/>
      <c r="R632" s="83"/>
      <c r="S632" s="83"/>
      <c r="T632" s="84"/>
      <c r="AT632" s="17" t="s">
        <v>136</v>
      </c>
      <c r="AU632" s="17" t="s">
        <v>134</v>
      </c>
    </row>
    <row r="633" s="1" customFormat="1">
      <c r="B633" s="38"/>
      <c r="C633" s="39"/>
      <c r="D633" s="217" t="s">
        <v>429</v>
      </c>
      <c r="E633" s="39"/>
      <c r="F633" s="218" t="s">
        <v>1019</v>
      </c>
      <c r="G633" s="39"/>
      <c r="H633" s="39"/>
      <c r="I633" s="129"/>
      <c r="J633" s="39"/>
      <c r="K633" s="39"/>
      <c r="L633" s="43"/>
      <c r="M633" s="219"/>
      <c r="N633" s="83"/>
      <c r="O633" s="83"/>
      <c r="P633" s="83"/>
      <c r="Q633" s="83"/>
      <c r="R633" s="83"/>
      <c r="S633" s="83"/>
      <c r="T633" s="84"/>
      <c r="AT633" s="17" t="s">
        <v>429</v>
      </c>
      <c r="AU633" s="17" t="s">
        <v>134</v>
      </c>
    </row>
    <row r="634" s="1" customFormat="1" ht="16.5" customHeight="1">
      <c r="B634" s="38"/>
      <c r="C634" s="242" t="s">
        <v>1020</v>
      </c>
      <c r="D634" s="242" t="s">
        <v>170</v>
      </c>
      <c r="E634" s="243" t="s">
        <v>1021</v>
      </c>
      <c r="F634" s="244" t="s">
        <v>1022</v>
      </c>
      <c r="G634" s="245" t="s">
        <v>211</v>
      </c>
      <c r="H634" s="246">
        <v>12</v>
      </c>
      <c r="I634" s="247"/>
      <c r="J634" s="248">
        <f>ROUND(I634*H634,2)</f>
        <v>0</v>
      </c>
      <c r="K634" s="244" t="s">
        <v>141</v>
      </c>
      <c r="L634" s="249"/>
      <c r="M634" s="250" t="s">
        <v>19</v>
      </c>
      <c r="N634" s="251" t="s">
        <v>44</v>
      </c>
      <c r="O634" s="83"/>
      <c r="P634" s="213">
        <f>O634*H634</f>
        <v>0</v>
      </c>
      <c r="Q634" s="213">
        <v>0.00055000000000000003</v>
      </c>
      <c r="R634" s="213">
        <f>Q634*H634</f>
        <v>0.0066</v>
      </c>
      <c r="S634" s="213">
        <v>0</v>
      </c>
      <c r="T634" s="214">
        <f>S634*H634</f>
        <v>0</v>
      </c>
      <c r="AR634" s="215" t="s">
        <v>341</v>
      </c>
      <c r="AT634" s="215" t="s">
        <v>170</v>
      </c>
      <c r="AU634" s="215" t="s">
        <v>134</v>
      </c>
      <c r="AY634" s="17" t="s">
        <v>126</v>
      </c>
      <c r="BE634" s="216">
        <f>IF(N634="základní",J634,0)</f>
        <v>0</v>
      </c>
      <c r="BF634" s="216">
        <f>IF(N634="snížená",J634,0)</f>
        <v>0</v>
      </c>
      <c r="BG634" s="216">
        <f>IF(N634="zákl. přenesená",J634,0)</f>
        <v>0</v>
      </c>
      <c r="BH634" s="216">
        <f>IF(N634="sníž. přenesená",J634,0)</f>
        <v>0</v>
      </c>
      <c r="BI634" s="216">
        <f>IF(N634="nulová",J634,0)</f>
        <v>0</v>
      </c>
      <c r="BJ634" s="17" t="s">
        <v>134</v>
      </c>
      <c r="BK634" s="216">
        <f>ROUND(I634*H634,2)</f>
        <v>0</v>
      </c>
      <c r="BL634" s="17" t="s">
        <v>224</v>
      </c>
      <c r="BM634" s="215" t="s">
        <v>1023</v>
      </c>
    </row>
    <row r="635" s="1" customFormat="1" ht="24" customHeight="1">
      <c r="B635" s="38"/>
      <c r="C635" s="204" t="s">
        <v>1024</v>
      </c>
      <c r="D635" s="204" t="s">
        <v>128</v>
      </c>
      <c r="E635" s="205" t="s">
        <v>1025</v>
      </c>
      <c r="F635" s="206" t="s">
        <v>1026</v>
      </c>
      <c r="G635" s="207" t="s">
        <v>173</v>
      </c>
      <c r="H635" s="208">
        <v>0.96699999999999997</v>
      </c>
      <c r="I635" s="209"/>
      <c r="J635" s="210">
        <f>ROUND(I635*H635,2)</f>
        <v>0</v>
      </c>
      <c r="K635" s="206" t="s">
        <v>141</v>
      </c>
      <c r="L635" s="43"/>
      <c r="M635" s="211" t="s">
        <v>19</v>
      </c>
      <c r="N635" s="212" t="s">
        <v>44</v>
      </c>
      <c r="O635" s="83"/>
      <c r="P635" s="213">
        <f>O635*H635</f>
        <v>0</v>
      </c>
      <c r="Q635" s="213">
        <v>0</v>
      </c>
      <c r="R635" s="213">
        <f>Q635*H635</f>
        <v>0</v>
      </c>
      <c r="S635" s="213">
        <v>0</v>
      </c>
      <c r="T635" s="214">
        <f>S635*H635</f>
        <v>0</v>
      </c>
      <c r="AR635" s="215" t="s">
        <v>224</v>
      </c>
      <c r="AT635" s="215" t="s">
        <v>128</v>
      </c>
      <c r="AU635" s="215" t="s">
        <v>134</v>
      </c>
      <c r="AY635" s="17" t="s">
        <v>126</v>
      </c>
      <c r="BE635" s="216">
        <f>IF(N635="základní",J635,0)</f>
        <v>0</v>
      </c>
      <c r="BF635" s="216">
        <f>IF(N635="snížená",J635,0)</f>
        <v>0</v>
      </c>
      <c r="BG635" s="216">
        <f>IF(N635="zákl. přenesená",J635,0)</f>
        <v>0</v>
      </c>
      <c r="BH635" s="216">
        <f>IF(N635="sníž. přenesená",J635,0)</f>
        <v>0</v>
      </c>
      <c r="BI635" s="216">
        <f>IF(N635="nulová",J635,0)</f>
        <v>0</v>
      </c>
      <c r="BJ635" s="17" t="s">
        <v>134</v>
      </c>
      <c r="BK635" s="216">
        <f>ROUND(I635*H635,2)</f>
        <v>0</v>
      </c>
      <c r="BL635" s="17" t="s">
        <v>224</v>
      </c>
      <c r="BM635" s="215" t="s">
        <v>1027</v>
      </c>
    </row>
    <row r="636" s="1" customFormat="1">
      <c r="B636" s="38"/>
      <c r="C636" s="39"/>
      <c r="D636" s="217" t="s">
        <v>136</v>
      </c>
      <c r="E636" s="39"/>
      <c r="F636" s="218" t="s">
        <v>658</v>
      </c>
      <c r="G636" s="39"/>
      <c r="H636" s="39"/>
      <c r="I636" s="129"/>
      <c r="J636" s="39"/>
      <c r="K636" s="39"/>
      <c r="L636" s="43"/>
      <c r="M636" s="219"/>
      <c r="N636" s="83"/>
      <c r="O636" s="83"/>
      <c r="P636" s="83"/>
      <c r="Q636" s="83"/>
      <c r="R636" s="83"/>
      <c r="S636" s="83"/>
      <c r="T636" s="84"/>
      <c r="AT636" s="17" t="s">
        <v>136</v>
      </c>
      <c r="AU636" s="17" t="s">
        <v>134</v>
      </c>
    </row>
    <row r="637" s="11" customFormat="1" ht="22.8" customHeight="1">
      <c r="B637" s="188"/>
      <c r="C637" s="189"/>
      <c r="D637" s="190" t="s">
        <v>71</v>
      </c>
      <c r="E637" s="202" t="s">
        <v>1028</v>
      </c>
      <c r="F637" s="202" t="s">
        <v>1029</v>
      </c>
      <c r="G637" s="189"/>
      <c r="H637" s="189"/>
      <c r="I637" s="192"/>
      <c r="J637" s="203">
        <f>BK637</f>
        <v>0</v>
      </c>
      <c r="K637" s="189"/>
      <c r="L637" s="194"/>
      <c r="M637" s="195"/>
      <c r="N637" s="196"/>
      <c r="O637" s="196"/>
      <c r="P637" s="197">
        <f>SUM(P638:P643)</f>
        <v>0</v>
      </c>
      <c r="Q637" s="196"/>
      <c r="R637" s="197">
        <f>SUM(R638:R643)</f>
        <v>0.0018376799999999995</v>
      </c>
      <c r="S637" s="196"/>
      <c r="T637" s="198">
        <f>SUM(T638:T643)</f>
        <v>0</v>
      </c>
      <c r="AR637" s="199" t="s">
        <v>134</v>
      </c>
      <c r="AT637" s="200" t="s">
        <v>71</v>
      </c>
      <c r="AU637" s="200" t="s">
        <v>77</v>
      </c>
      <c r="AY637" s="199" t="s">
        <v>126</v>
      </c>
      <c r="BK637" s="201">
        <f>SUM(BK638:BK643)</f>
        <v>0</v>
      </c>
    </row>
    <row r="638" s="1" customFormat="1" ht="16.5" customHeight="1">
      <c r="B638" s="38"/>
      <c r="C638" s="204" t="s">
        <v>1030</v>
      </c>
      <c r="D638" s="204" t="s">
        <v>128</v>
      </c>
      <c r="E638" s="205" t="s">
        <v>1031</v>
      </c>
      <c r="F638" s="206" t="s">
        <v>1032</v>
      </c>
      <c r="G638" s="207" t="s">
        <v>131</v>
      </c>
      <c r="H638" s="208">
        <v>3.5339999999999998</v>
      </c>
      <c r="I638" s="209"/>
      <c r="J638" s="210">
        <f>ROUND(I638*H638,2)</f>
        <v>0</v>
      </c>
      <c r="K638" s="206" t="s">
        <v>141</v>
      </c>
      <c r="L638" s="43"/>
      <c r="M638" s="211" t="s">
        <v>19</v>
      </c>
      <c r="N638" s="212" t="s">
        <v>44</v>
      </c>
      <c r="O638" s="83"/>
      <c r="P638" s="213">
        <f>O638*H638</f>
        <v>0</v>
      </c>
      <c r="Q638" s="213">
        <v>6.9999999999999994E-05</v>
      </c>
      <c r="R638" s="213">
        <f>Q638*H638</f>
        <v>0.00024737999999999995</v>
      </c>
      <c r="S638" s="213">
        <v>0</v>
      </c>
      <c r="T638" s="214">
        <f>S638*H638</f>
        <v>0</v>
      </c>
      <c r="AR638" s="215" t="s">
        <v>224</v>
      </c>
      <c r="AT638" s="215" t="s">
        <v>128</v>
      </c>
      <c r="AU638" s="215" t="s">
        <v>134</v>
      </c>
      <c r="AY638" s="17" t="s">
        <v>126</v>
      </c>
      <c r="BE638" s="216">
        <f>IF(N638="základní",J638,0)</f>
        <v>0</v>
      </c>
      <c r="BF638" s="216">
        <f>IF(N638="snížená",J638,0)</f>
        <v>0</v>
      </c>
      <c r="BG638" s="216">
        <f>IF(N638="zákl. přenesená",J638,0)</f>
        <v>0</v>
      </c>
      <c r="BH638" s="216">
        <f>IF(N638="sníž. přenesená",J638,0)</f>
        <v>0</v>
      </c>
      <c r="BI638" s="216">
        <f>IF(N638="nulová",J638,0)</f>
        <v>0</v>
      </c>
      <c r="BJ638" s="17" t="s">
        <v>134</v>
      </c>
      <c r="BK638" s="216">
        <f>ROUND(I638*H638,2)</f>
        <v>0</v>
      </c>
      <c r="BL638" s="17" t="s">
        <v>224</v>
      </c>
      <c r="BM638" s="215" t="s">
        <v>1033</v>
      </c>
    </row>
    <row r="639" s="12" customFormat="1">
      <c r="B639" s="220"/>
      <c r="C639" s="221"/>
      <c r="D639" s="217" t="s">
        <v>144</v>
      </c>
      <c r="E639" s="222" t="s">
        <v>19</v>
      </c>
      <c r="F639" s="223" t="s">
        <v>1034</v>
      </c>
      <c r="G639" s="221"/>
      <c r="H639" s="224">
        <v>3.5339999999999998</v>
      </c>
      <c r="I639" s="225"/>
      <c r="J639" s="221"/>
      <c r="K639" s="221"/>
      <c r="L639" s="226"/>
      <c r="M639" s="227"/>
      <c r="N639" s="228"/>
      <c r="O639" s="228"/>
      <c r="P639" s="228"/>
      <c r="Q639" s="228"/>
      <c r="R639" s="228"/>
      <c r="S639" s="228"/>
      <c r="T639" s="229"/>
      <c r="AT639" s="230" t="s">
        <v>144</v>
      </c>
      <c r="AU639" s="230" t="s">
        <v>134</v>
      </c>
      <c r="AV639" s="12" t="s">
        <v>134</v>
      </c>
      <c r="AW639" s="12" t="s">
        <v>33</v>
      </c>
      <c r="AX639" s="12" t="s">
        <v>77</v>
      </c>
      <c r="AY639" s="230" t="s">
        <v>126</v>
      </c>
    </row>
    <row r="640" s="1" customFormat="1" ht="16.5" customHeight="1">
      <c r="B640" s="38"/>
      <c r="C640" s="204" t="s">
        <v>1035</v>
      </c>
      <c r="D640" s="204" t="s">
        <v>128</v>
      </c>
      <c r="E640" s="205" t="s">
        <v>1036</v>
      </c>
      <c r="F640" s="206" t="s">
        <v>1037</v>
      </c>
      <c r="G640" s="207" t="s">
        <v>131</v>
      </c>
      <c r="H640" s="208">
        <v>3.5339999999999998</v>
      </c>
      <c r="I640" s="209"/>
      <c r="J640" s="210">
        <f>ROUND(I640*H640,2)</f>
        <v>0</v>
      </c>
      <c r="K640" s="206" t="s">
        <v>141</v>
      </c>
      <c r="L640" s="43"/>
      <c r="M640" s="211" t="s">
        <v>19</v>
      </c>
      <c r="N640" s="212" t="s">
        <v>44</v>
      </c>
      <c r="O640" s="83"/>
      <c r="P640" s="213">
        <f>O640*H640</f>
        <v>0</v>
      </c>
      <c r="Q640" s="213">
        <v>6.9999999999999994E-05</v>
      </c>
      <c r="R640" s="213">
        <f>Q640*H640</f>
        <v>0.00024737999999999995</v>
      </c>
      <c r="S640" s="213">
        <v>0</v>
      </c>
      <c r="T640" s="214">
        <f>S640*H640</f>
        <v>0</v>
      </c>
      <c r="AR640" s="215" t="s">
        <v>224</v>
      </c>
      <c r="AT640" s="215" t="s">
        <v>128</v>
      </c>
      <c r="AU640" s="215" t="s">
        <v>134</v>
      </c>
      <c r="AY640" s="17" t="s">
        <v>126</v>
      </c>
      <c r="BE640" s="216">
        <f>IF(N640="základní",J640,0)</f>
        <v>0</v>
      </c>
      <c r="BF640" s="216">
        <f>IF(N640="snížená",J640,0)</f>
        <v>0</v>
      </c>
      <c r="BG640" s="216">
        <f>IF(N640="zákl. přenesená",J640,0)</f>
        <v>0</v>
      </c>
      <c r="BH640" s="216">
        <f>IF(N640="sníž. přenesená",J640,0)</f>
        <v>0</v>
      </c>
      <c r="BI640" s="216">
        <f>IF(N640="nulová",J640,0)</f>
        <v>0</v>
      </c>
      <c r="BJ640" s="17" t="s">
        <v>134</v>
      </c>
      <c r="BK640" s="216">
        <f>ROUND(I640*H640,2)</f>
        <v>0</v>
      </c>
      <c r="BL640" s="17" t="s">
        <v>224</v>
      </c>
      <c r="BM640" s="215" t="s">
        <v>1038</v>
      </c>
    </row>
    <row r="641" s="1" customFormat="1" ht="16.5" customHeight="1">
      <c r="B641" s="38"/>
      <c r="C641" s="204" t="s">
        <v>1039</v>
      </c>
      <c r="D641" s="204" t="s">
        <v>128</v>
      </c>
      <c r="E641" s="205" t="s">
        <v>1040</v>
      </c>
      <c r="F641" s="206" t="s">
        <v>1041</v>
      </c>
      <c r="G641" s="207" t="s">
        <v>131</v>
      </c>
      <c r="H641" s="208">
        <v>3.5339999999999998</v>
      </c>
      <c r="I641" s="209"/>
      <c r="J641" s="210">
        <f>ROUND(I641*H641,2)</f>
        <v>0</v>
      </c>
      <c r="K641" s="206" t="s">
        <v>141</v>
      </c>
      <c r="L641" s="43"/>
      <c r="M641" s="211" t="s">
        <v>19</v>
      </c>
      <c r="N641" s="212" t="s">
        <v>44</v>
      </c>
      <c r="O641" s="83"/>
      <c r="P641" s="213">
        <f>O641*H641</f>
        <v>0</v>
      </c>
      <c r="Q641" s="213">
        <v>0.00013999999999999999</v>
      </c>
      <c r="R641" s="213">
        <f>Q641*H641</f>
        <v>0.0004947599999999999</v>
      </c>
      <c r="S641" s="213">
        <v>0</v>
      </c>
      <c r="T641" s="214">
        <f>S641*H641</f>
        <v>0</v>
      </c>
      <c r="AR641" s="215" t="s">
        <v>224</v>
      </c>
      <c r="AT641" s="215" t="s">
        <v>128</v>
      </c>
      <c r="AU641" s="215" t="s">
        <v>134</v>
      </c>
      <c r="AY641" s="17" t="s">
        <v>126</v>
      </c>
      <c r="BE641" s="216">
        <f>IF(N641="základní",J641,0)</f>
        <v>0</v>
      </c>
      <c r="BF641" s="216">
        <f>IF(N641="snížená",J641,0)</f>
        <v>0</v>
      </c>
      <c r="BG641" s="216">
        <f>IF(N641="zákl. přenesená",J641,0)</f>
        <v>0</v>
      </c>
      <c r="BH641" s="216">
        <f>IF(N641="sníž. přenesená",J641,0)</f>
        <v>0</v>
      </c>
      <c r="BI641" s="216">
        <f>IF(N641="nulová",J641,0)</f>
        <v>0</v>
      </c>
      <c r="BJ641" s="17" t="s">
        <v>134</v>
      </c>
      <c r="BK641" s="216">
        <f>ROUND(I641*H641,2)</f>
        <v>0</v>
      </c>
      <c r="BL641" s="17" t="s">
        <v>224</v>
      </c>
      <c r="BM641" s="215" t="s">
        <v>1042</v>
      </c>
    </row>
    <row r="642" s="1" customFormat="1" ht="16.5" customHeight="1">
      <c r="B642" s="38"/>
      <c r="C642" s="204" t="s">
        <v>1043</v>
      </c>
      <c r="D642" s="204" t="s">
        <v>128</v>
      </c>
      <c r="E642" s="205" t="s">
        <v>1044</v>
      </c>
      <c r="F642" s="206" t="s">
        <v>1045</v>
      </c>
      <c r="G642" s="207" t="s">
        <v>131</v>
      </c>
      <c r="H642" s="208">
        <v>3.5339999999999998</v>
      </c>
      <c r="I642" s="209"/>
      <c r="J642" s="210">
        <f>ROUND(I642*H642,2)</f>
        <v>0</v>
      </c>
      <c r="K642" s="206" t="s">
        <v>141</v>
      </c>
      <c r="L642" s="43"/>
      <c r="M642" s="211" t="s">
        <v>19</v>
      </c>
      <c r="N642" s="212" t="s">
        <v>44</v>
      </c>
      <c r="O642" s="83"/>
      <c r="P642" s="213">
        <f>O642*H642</f>
        <v>0</v>
      </c>
      <c r="Q642" s="213">
        <v>0.00012</v>
      </c>
      <c r="R642" s="213">
        <f>Q642*H642</f>
        <v>0.00042407999999999996</v>
      </c>
      <c r="S642" s="213">
        <v>0</v>
      </c>
      <c r="T642" s="214">
        <f>S642*H642</f>
        <v>0</v>
      </c>
      <c r="AR642" s="215" t="s">
        <v>224</v>
      </c>
      <c r="AT642" s="215" t="s">
        <v>128</v>
      </c>
      <c r="AU642" s="215" t="s">
        <v>134</v>
      </c>
      <c r="AY642" s="17" t="s">
        <v>126</v>
      </c>
      <c r="BE642" s="216">
        <f>IF(N642="základní",J642,0)</f>
        <v>0</v>
      </c>
      <c r="BF642" s="216">
        <f>IF(N642="snížená",J642,0)</f>
        <v>0</v>
      </c>
      <c r="BG642" s="216">
        <f>IF(N642="zákl. přenesená",J642,0)</f>
        <v>0</v>
      </c>
      <c r="BH642" s="216">
        <f>IF(N642="sníž. přenesená",J642,0)</f>
        <v>0</v>
      </c>
      <c r="BI642" s="216">
        <f>IF(N642="nulová",J642,0)</f>
        <v>0</v>
      </c>
      <c r="BJ642" s="17" t="s">
        <v>134</v>
      </c>
      <c r="BK642" s="216">
        <f>ROUND(I642*H642,2)</f>
        <v>0</v>
      </c>
      <c r="BL642" s="17" t="s">
        <v>224</v>
      </c>
      <c r="BM642" s="215" t="s">
        <v>1046</v>
      </c>
    </row>
    <row r="643" s="1" customFormat="1" ht="16.5" customHeight="1">
      <c r="B643" s="38"/>
      <c r="C643" s="204" t="s">
        <v>1047</v>
      </c>
      <c r="D643" s="204" t="s">
        <v>128</v>
      </c>
      <c r="E643" s="205" t="s">
        <v>1048</v>
      </c>
      <c r="F643" s="206" t="s">
        <v>1049</v>
      </c>
      <c r="G643" s="207" t="s">
        <v>131</v>
      </c>
      <c r="H643" s="208">
        <v>3.5339999999999998</v>
      </c>
      <c r="I643" s="209"/>
      <c r="J643" s="210">
        <f>ROUND(I643*H643,2)</f>
        <v>0</v>
      </c>
      <c r="K643" s="206" t="s">
        <v>141</v>
      </c>
      <c r="L643" s="43"/>
      <c r="M643" s="211" t="s">
        <v>19</v>
      </c>
      <c r="N643" s="212" t="s">
        <v>44</v>
      </c>
      <c r="O643" s="83"/>
      <c r="P643" s="213">
        <f>O643*H643</f>
        <v>0</v>
      </c>
      <c r="Q643" s="213">
        <v>0.00012</v>
      </c>
      <c r="R643" s="213">
        <f>Q643*H643</f>
        <v>0.00042407999999999996</v>
      </c>
      <c r="S643" s="213">
        <v>0</v>
      </c>
      <c r="T643" s="214">
        <f>S643*H643</f>
        <v>0</v>
      </c>
      <c r="AR643" s="215" t="s">
        <v>224</v>
      </c>
      <c r="AT643" s="215" t="s">
        <v>128</v>
      </c>
      <c r="AU643" s="215" t="s">
        <v>134</v>
      </c>
      <c r="AY643" s="17" t="s">
        <v>126</v>
      </c>
      <c r="BE643" s="216">
        <f>IF(N643="základní",J643,0)</f>
        <v>0</v>
      </c>
      <c r="BF643" s="216">
        <f>IF(N643="snížená",J643,0)</f>
        <v>0</v>
      </c>
      <c r="BG643" s="216">
        <f>IF(N643="zákl. přenesená",J643,0)</f>
        <v>0</v>
      </c>
      <c r="BH643" s="216">
        <f>IF(N643="sníž. přenesená",J643,0)</f>
        <v>0</v>
      </c>
      <c r="BI643" s="216">
        <f>IF(N643="nulová",J643,0)</f>
        <v>0</v>
      </c>
      <c r="BJ643" s="17" t="s">
        <v>134</v>
      </c>
      <c r="BK643" s="216">
        <f>ROUND(I643*H643,2)</f>
        <v>0</v>
      </c>
      <c r="BL643" s="17" t="s">
        <v>224</v>
      </c>
      <c r="BM643" s="215" t="s">
        <v>1050</v>
      </c>
    </row>
    <row r="644" s="11" customFormat="1" ht="25.92" customHeight="1">
      <c r="B644" s="188"/>
      <c r="C644" s="189"/>
      <c r="D644" s="190" t="s">
        <v>71</v>
      </c>
      <c r="E644" s="191" t="s">
        <v>1051</v>
      </c>
      <c r="F644" s="191" t="s">
        <v>1052</v>
      </c>
      <c r="G644" s="189"/>
      <c r="H644" s="189"/>
      <c r="I644" s="192"/>
      <c r="J644" s="193">
        <f>BK644</f>
        <v>0</v>
      </c>
      <c r="K644" s="189"/>
      <c r="L644" s="194"/>
      <c r="M644" s="195"/>
      <c r="N644" s="196"/>
      <c r="O644" s="196"/>
      <c r="P644" s="197">
        <f>P645+P647+P649</f>
        <v>0</v>
      </c>
      <c r="Q644" s="196"/>
      <c r="R644" s="197">
        <f>R645+R647+R649</f>
        <v>0</v>
      </c>
      <c r="S644" s="196"/>
      <c r="T644" s="198">
        <f>T645+T647+T649</f>
        <v>0</v>
      </c>
      <c r="AR644" s="199" t="s">
        <v>159</v>
      </c>
      <c r="AT644" s="200" t="s">
        <v>71</v>
      </c>
      <c r="AU644" s="200" t="s">
        <v>72</v>
      </c>
      <c r="AY644" s="199" t="s">
        <v>126</v>
      </c>
      <c r="BK644" s="201">
        <f>BK645+BK647+BK649</f>
        <v>0</v>
      </c>
    </row>
    <row r="645" s="11" customFormat="1" ht="22.8" customHeight="1">
      <c r="B645" s="188"/>
      <c r="C645" s="189"/>
      <c r="D645" s="190" t="s">
        <v>71</v>
      </c>
      <c r="E645" s="202" t="s">
        <v>1053</v>
      </c>
      <c r="F645" s="202" t="s">
        <v>1054</v>
      </c>
      <c r="G645" s="189"/>
      <c r="H645" s="189"/>
      <c r="I645" s="192"/>
      <c r="J645" s="203">
        <f>BK645</f>
        <v>0</v>
      </c>
      <c r="K645" s="189"/>
      <c r="L645" s="194"/>
      <c r="M645" s="195"/>
      <c r="N645" s="196"/>
      <c r="O645" s="196"/>
      <c r="P645" s="197">
        <f>P646</f>
        <v>0</v>
      </c>
      <c r="Q645" s="196"/>
      <c r="R645" s="197">
        <f>R646</f>
        <v>0</v>
      </c>
      <c r="S645" s="196"/>
      <c r="T645" s="198">
        <f>T646</f>
        <v>0</v>
      </c>
      <c r="AR645" s="199" t="s">
        <v>159</v>
      </c>
      <c r="AT645" s="200" t="s">
        <v>71</v>
      </c>
      <c r="AU645" s="200" t="s">
        <v>77</v>
      </c>
      <c r="AY645" s="199" t="s">
        <v>126</v>
      </c>
      <c r="BK645" s="201">
        <f>BK646</f>
        <v>0</v>
      </c>
    </row>
    <row r="646" s="1" customFormat="1" ht="16.5" customHeight="1">
      <c r="B646" s="38"/>
      <c r="C646" s="204" t="s">
        <v>1055</v>
      </c>
      <c r="D646" s="204" t="s">
        <v>128</v>
      </c>
      <c r="E646" s="205" t="s">
        <v>1056</v>
      </c>
      <c r="F646" s="206" t="s">
        <v>1057</v>
      </c>
      <c r="G646" s="207" t="s">
        <v>427</v>
      </c>
      <c r="H646" s="208">
        <v>1</v>
      </c>
      <c r="I646" s="209"/>
      <c r="J646" s="210">
        <f>ROUND(I646*H646,2)</f>
        <v>0</v>
      </c>
      <c r="K646" s="206" t="s">
        <v>141</v>
      </c>
      <c r="L646" s="43"/>
      <c r="M646" s="211" t="s">
        <v>19</v>
      </c>
      <c r="N646" s="212" t="s">
        <v>44</v>
      </c>
      <c r="O646" s="83"/>
      <c r="P646" s="213">
        <f>O646*H646</f>
        <v>0</v>
      </c>
      <c r="Q646" s="213">
        <v>0</v>
      </c>
      <c r="R646" s="213">
        <f>Q646*H646</f>
        <v>0</v>
      </c>
      <c r="S646" s="213">
        <v>0</v>
      </c>
      <c r="T646" s="214">
        <f>S646*H646</f>
        <v>0</v>
      </c>
      <c r="AR646" s="215" t="s">
        <v>1058</v>
      </c>
      <c r="AT646" s="215" t="s">
        <v>128</v>
      </c>
      <c r="AU646" s="215" t="s">
        <v>134</v>
      </c>
      <c r="AY646" s="17" t="s">
        <v>126</v>
      </c>
      <c r="BE646" s="216">
        <f>IF(N646="základní",J646,0)</f>
        <v>0</v>
      </c>
      <c r="BF646" s="216">
        <f>IF(N646="snížená",J646,0)</f>
        <v>0</v>
      </c>
      <c r="BG646" s="216">
        <f>IF(N646="zákl. přenesená",J646,0)</f>
        <v>0</v>
      </c>
      <c r="BH646" s="216">
        <f>IF(N646="sníž. přenesená",J646,0)</f>
        <v>0</v>
      </c>
      <c r="BI646" s="216">
        <f>IF(N646="nulová",J646,0)</f>
        <v>0</v>
      </c>
      <c r="BJ646" s="17" t="s">
        <v>134</v>
      </c>
      <c r="BK646" s="216">
        <f>ROUND(I646*H646,2)</f>
        <v>0</v>
      </c>
      <c r="BL646" s="17" t="s">
        <v>1058</v>
      </c>
      <c r="BM646" s="215" t="s">
        <v>1059</v>
      </c>
    </row>
    <row r="647" s="11" customFormat="1" ht="22.8" customHeight="1">
      <c r="B647" s="188"/>
      <c r="C647" s="189"/>
      <c r="D647" s="190" t="s">
        <v>71</v>
      </c>
      <c r="E647" s="202" t="s">
        <v>1060</v>
      </c>
      <c r="F647" s="202" t="s">
        <v>1061</v>
      </c>
      <c r="G647" s="189"/>
      <c r="H647" s="189"/>
      <c r="I647" s="192"/>
      <c r="J647" s="203">
        <f>BK647</f>
        <v>0</v>
      </c>
      <c r="K647" s="189"/>
      <c r="L647" s="194"/>
      <c r="M647" s="195"/>
      <c r="N647" s="196"/>
      <c r="O647" s="196"/>
      <c r="P647" s="197">
        <f>P648</f>
        <v>0</v>
      </c>
      <c r="Q647" s="196"/>
      <c r="R647" s="197">
        <f>R648</f>
        <v>0</v>
      </c>
      <c r="S647" s="196"/>
      <c r="T647" s="198">
        <f>T648</f>
        <v>0</v>
      </c>
      <c r="AR647" s="199" t="s">
        <v>159</v>
      </c>
      <c r="AT647" s="200" t="s">
        <v>71</v>
      </c>
      <c r="AU647" s="200" t="s">
        <v>77</v>
      </c>
      <c r="AY647" s="199" t="s">
        <v>126</v>
      </c>
      <c r="BK647" s="201">
        <f>BK648</f>
        <v>0</v>
      </c>
    </row>
    <row r="648" s="1" customFormat="1" ht="16.5" customHeight="1">
      <c r="B648" s="38"/>
      <c r="C648" s="204" t="s">
        <v>1062</v>
      </c>
      <c r="D648" s="204" t="s">
        <v>128</v>
      </c>
      <c r="E648" s="205" t="s">
        <v>1063</v>
      </c>
      <c r="F648" s="206" t="s">
        <v>1064</v>
      </c>
      <c r="G648" s="207" t="s">
        <v>427</v>
      </c>
      <c r="H648" s="208">
        <v>1</v>
      </c>
      <c r="I648" s="209"/>
      <c r="J648" s="210">
        <f>ROUND(I648*H648,2)</f>
        <v>0</v>
      </c>
      <c r="K648" s="206" t="s">
        <v>141</v>
      </c>
      <c r="L648" s="43"/>
      <c r="M648" s="211" t="s">
        <v>19</v>
      </c>
      <c r="N648" s="212" t="s">
        <v>44</v>
      </c>
      <c r="O648" s="83"/>
      <c r="P648" s="213">
        <f>O648*H648</f>
        <v>0</v>
      </c>
      <c r="Q648" s="213">
        <v>0</v>
      </c>
      <c r="R648" s="213">
        <f>Q648*H648</f>
        <v>0</v>
      </c>
      <c r="S648" s="213">
        <v>0</v>
      </c>
      <c r="T648" s="214">
        <f>S648*H648</f>
        <v>0</v>
      </c>
      <c r="AR648" s="215" t="s">
        <v>1058</v>
      </c>
      <c r="AT648" s="215" t="s">
        <v>128</v>
      </c>
      <c r="AU648" s="215" t="s">
        <v>134</v>
      </c>
      <c r="AY648" s="17" t="s">
        <v>126</v>
      </c>
      <c r="BE648" s="216">
        <f>IF(N648="základní",J648,0)</f>
        <v>0</v>
      </c>
      <c r="BF648" s="216">
        <f>IF(N648="snížená",J648,0)</f>
        <v>0</v>
      </c>
      <c r="BG648" s="216">
        <f>IF(N648="zákl. přenesená",J648,0)</f>
        <v>0</v>
      </c>
      <c r="BH648" s="216">
        <f>IF(N648="sníž. přenesená",J648,0)</f>
        <v>0</v>
      </c>
      <c r="BI648" s="216">
        <f>IF(N648="nulová",J648,0)</f>
        <v>0</v>
      </c>
      <c r="BJ648" s="17" t="s">
        <v>134</v>
      </c>
      <c r="BK648" s="216">
        <f>ROUND(I648*H648,2)</f>
        <v>0</v>
      </c>
      <c r="BL648" s="17" t="s">
        <v>1058</v>
      </c>
      <c r="BM648" s="215" t="s">
        <v>1065</v>
      </c>
    </row>
    <row r="649" s="11" customFormat="1" ht="22.8" customHeight="1">
      <c r="B649" s="188"/>
      <c r="C649" s="189"/>
      <c r="D649" s="190" t="s">
        <v>71</v>
      </c>
      <c r="E649" s="202" t="s">
        <v>1066</v>
      </c>
      <c r="F649" s="202" t="s">
        <v>1067</v>
      </c>
      <c r="G649" s="189"/>
      <c r="H649" s="189"/>
      <c r="I649" s="192"/>
      <c r="J649" s="203">
        <f>BK649</f>
        <v>0</v>
      </c>
      <c r="K649" s="189"/>
      <c r="L649" s="194"/>
      <c r="M649" s="195"/>
      <c r="N649" s="196"/>
      <c r="O649" s="196"/>
      <c r="P649" s="197">
        <f>P650</f>
        <v>0</v>
      </c>
      <c r="Q649" s="196"/>
      <c r="R649" s="197">
        <f>R650</f>
        <v>0</v>
      </c>
      <c r="S649" s="196"/>
      <c r="T649" s="198">
        <f>T650</f>
        <v>0</v>
      </c>
      <c r="AR649" s="199" t="s">
        <v>159</v>
      </c>
      <c r="AT649" s="200" t="s">
        <v>71</v>
      </c>
      <c r="AU649" s="200" t="s">
        <v>77</v>
      </c>
      <c r="AY649" s="199" t="s">
        <v>126</v>
      </c>
      <c r="BK649" s="201">
        <f>BK650</f>
        <v>0</v>
      </c>
    </row>
    <row r="650" s="1" customFormat="1" ht="16.5" customHeight="1">
      <c r="B650" s="38"/>
      <c r="C650" s="204" t="s">
        <v>1068</v>
      </c>
      <c r="D650" s="204" t="s">
        <v>128</v>
      </c>
      <c r="E650" s="205" t="s">
        <v>1069</v>
      </c>
      <c r="F650" s="206" t="s">
        <v>1070</v>
      </c>
      <c r="G650" s="207" t="s">
        <v>427</v>
      </c>
      <c r="H650" s="208">
        <v>1</v>
      </c>
      <c r="I650" s="209"/>
      <c r="J650" s="210">
        <f>ROUND(I650*H650,2)</f>
        <v>0</v>
      </c>
      <c r="K650" s="206" t="s">
        <v>141</v>
      </c>
      <c r="L650" s="43"/>
      <c r="M650" s="263" t="s">
        <v>19</v>
      </c>
      <c r="N650" s="264" t="s">
        <v>44</v>
      </c>
      <c r="O650" s="265"/>
      <c r="P650" s="266">
        <f>O650*H650</f>
        <v>0</v>
      </c>
      <c r="Q650" s="266">
        <v>0</v>
      </c>
      <c r="R650" s="266">
        <f>Q650*H650</f>
        <v>0</v>
      </c>
      <c r="S650" s="266">
        <v>0</v>
      </c>
      <c r="T650" s="267">
        <f>S650*H650</f>
        <v>0</v>
      </c>
      <c r="AR650" s="215" t="s">
        <v>1058</v>
      </c>
      <c r="AT650" s="215" t="s">
        <v>128</v>
      </c>
      <c r="AU650" s="215" t="s">
        <v>134</v>
      </c>
      <c r="AY650" s="17" t="s">
        <v>126</v>
      </c>
      <c r="BE650" s="216">
        <f>IF(N650="základní",J650,0)</f>
        <v>0</v>
      </c>
      <c r="BF650" s="216">
        <f>IF(N650="snížená",J650,0)</f>
        <v>0</v>
      </c>
      <c r="BG650" s="216">
        <f>IF(N650="zákl. přenesená",J650,0)</f>
        <v>0</v>
      </c>
      <c r="BH650" s="216">
        <f>IF(N650="sníž. přenesená",J650,0)</f>
        <v>0</v>
      </c>
      <c r="BI650" s="216">
        <f>IF(N650="nulová",J650,0)</f>
        <v>0</v>
      </c>
      <c r="BJ650" s="17" t="s">
        <v>134</v>
      </c>
      <c r="BK650" s="216">
        <f>ROUND(I650*H650,2)</f>
        <v>0</v>
      </c>
      <c r="BL650" s="17" t="s">
        <v>1058</v>
      </c>
      <c r="BM650" s="215" t="s">
        <v>1071</v>
      </c>
    </row>
    <row r="651" s="1" customFormat="1" ht="6.96" customHeight="1">
      <c r="B651" s="58"/>
      <c r="C651" s="59"/>
      <c r="D651" s="59"/>
      <c r="E651" s="59"/>
      <c r="F651" s="59"/>
      <c r="G651" s="59"/>
      <c r="H651" s="59"/>
      <c r="I651" s="155"/>
      <c r="J651" s="59"/>
      <c r="K651" s="59"/>
      <c r="L651" s="43"/>
    </row>
  </sheetData>
  <sheetProtection sheet="1" autoFilter="0" formatColumns="0" formatRows="0" objects="1" scenarios="1" spinCount="100000" saltValue="czMJjyoGFXI4qjHRnVeEBCOtXhByqRaCOoCwN1URe+q586v6YQoyzilJdMPipYSgCUoI+nl7txW6BXi5L3CcKQ==" hashValue="9XnzEgTqGseeeFtfrSfBfBqGw4a3NDEwHLsvaH/J0boQzFuu3kbtQkgouNnUKdk/F9wPD/U6URVmQjTz1xZMtg==" algorithmName="SHA-512" password="CC35"/>
  <autoFilter ref="C99:K650"/>
  <mergeCells count="6">
    <mergeCell ref="E7:H7"/>
    <mergeCell ref="E16:H16"/>
    <mergeCell ref="E25:H25"/>
    <mergeCell ref="E46:H46"/>
    <mergeCell ref="E92:H9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68" customWidth="1"/>
    <col min="2" max="2" width="1.664063" style="268" customWidth="1"/>
    <col min="3" max="4" width="5" style="268" customWidth="1"/>
    <col min="5" max="5" width="11.67" style="268" customWidth="1"/>
    <col min="6" max="6" width="9.17" style="268" customWidth="1"/>
    <col min="7" max="7" width="5" style="268" customWidth="1"/>
    <col min="8" max="8" width="77.83" style="268" customWidth="1"/>
    <col min="9" max="10" width="20" style="268" customWidth="1"/>
    <col min="11" max="11" width="1.664063" style="268" customWidth="1"/>
  </cols>
  <sheetData>
    <row r="1" ht="37.5" customHeight="1"/>
    <row r="2" ht="7.5" customHeight="1">
      <c r="B2" s="269"/>
      <c r="C2" s="270"/>
      <c r="D2" s="270"/>
      <c r="E2" s="270"/>
      <c r="F2" s="270"/>
      <c r="G2" s="270"/>
      <c r="H2" s="270"/>
      <c r="I2" s="270"/>
      <c r="J2" s="270"/>
      <c r="K2" s="271"/>
    </row>
    <row r="3" s="15" customFormat="1" ht="45" customHeight="1">
      <c r="B3" s="272"/>
      <c r="C3" s="273" t="s">
        <v>1072</v>
      </c>
      <c r="D3" s="273"/>
      <c r="E3" s="273"/>
      <c r="F3" s="273"/>
      <c r="G3" s="273"/>
      <c r="H3" s="273"/>
      <c r="I3" s="273"/>
      <c r="J3" s="273"/>
      <c r="K3" s="274"/>
    </row>
    <row r="4" ht="25.5" customHeight="1">
      <c r="B4" s="275"/>
      <c r="C4" s="276" t="s">
        <v>1073</v>
      </c>
      <c r="D4" s="276"/>
      <c r="E4" s="276"/>
      <c r="F4" s="276"/>
      <c r="G4" s="276"/>
      <c r="H4" s="276"/>
      <c r="I4" s="276"/>
      <c r="J4" s="276"/>
      <c r="K4" s="277"/>
    </row>
    <row r="5" ht="5.25" customHeight="1">
      <c r="B5" s="275"/>
      <c r="C5" s="278"/>
      <c r="D5" s="278"/>
      <c r="E5" s="278"/>
      <c r="F5" s="278"/>
      <c r="G5" s="278"/>
      <c r="H5" s="278"/>
      <c r="I5" s="278"/>
      <c r="J5" s="278"/>
      <c r="K5" s="277"/>
    </row>
    <row r="6" ht="15" customHeight="1">
      <c r="B6" s="275"/>
      <c r="C6" s="279" t="s">
        <v>1074</v>
      </c>
      <c r="D6" s="279"/>
      <c r="E6" s="279"/>
      <c r="F6" s="279"/>
      <c r="G6" s="279"/>
      <c r="H6" s="279"/>
      <c r="I6" s="279"/>
      <c r="J6" s="279"/>
      <c r="K6" s="277"/>
    </row>
    <row r="7" ht="15" customHeight="1">
      <c r="B7" s="280"/>
      <c r="C7" s="279" t="s">
        <v>1075</v>
      </c>
      <c r="D7" s="279"/>
      <c r="E7" s="279"/>
      <c r="F7" s="279"/>
      <c r="G7" s="279"/>
      <c r="H7" s="279"/>
      <c r="I7" s="279"/>
      <c r="J7" s="279"/>
      <c r="K7" s="277"/>
    </row>
    <row r="8" ht="12.75" customHeight="1">
      <c r="B8" s="280"/>
      <c r="C8" s="279"/>
      <c r="D8" s="279"/>
      <c r="E8" s="279"/>
      <c r="F8" s="279"/>
      <c r="G8" s="279"/>
      <c r="H8" s="279"/>
      <c r="I8" s="279"/>
      <c r="J8" s="279"/>
      <c r="K8" s="277"/>
    </row>
    <row r="9" ht="15" customHeight="1">
      <c r="B9" s="280"/>
      <c r="C9" s="279" t="s">
        <v>1076</v>
      </c>
      <c r="D9" s="279"/>
      <c r="E9" s="279"/>
      <c r="F9" s="279"/>
      <c r="G9" s="279"/>
      <c r="H9" s="279"/>
      <c r="I9" s="279"/>
      <c r="J9" s="279"/>
      <c r="K9" s="277"/>
    </row>
    <row r="10" ht="15" customHeight="1">
      <c r="B10" s="280"/>
      <c r="C10" s="279"/>
      <c r="D10" s="279" t="s">
        <v>1077</v>
      </c>
      <c r="E10" s="279"/>
      <c r="F10" s="279"/>
      <c r="G10" s="279"/>
      <c r="H10" s="279"/>
      <c r="I10" s="279"/>
      <c r="J10" s="279"/>
      <c r="K10" s="277"/>
    </row>
    <row r="11" ht="15" customHeight="1">
      <c r="B11" s="280"/>
      <c r="C11" s="281"/>
      <c r="D11" s="279" t="s">
        <v>1078</v>
      </c>
      <c r="E11" s="279"/>
      <c r="F11" s="279"/>
      <c r="G11" s="279"/>
      <c r="H11" s="279"/>
      <c r="I11" s="279"/>
      <c r="J11" s="279"/>
      <c r="K11" s="277"/>
    </row>
    <row r="12" ht="15" customHeight="1">
      <c r="B12" s="280"/>
      <c r="C12" s="281"/>
      <c r="D12" s="279"/>
      <c r="E12" s="279"/>
      <c r="F12" s="279"/>
      <c r="G12" s="279"/>
      <c r="H12" s="279"/>
      <c r="I12" s="279"/>
      <c r="J12" s="279"/>
      <c r="K12" s="277"/>
    </row>
    <row r="13" ht="15" customHeight="1">
      <c r="B13" s="280"/>
      <c r="C13" s="281"/>
      <c r="D13" s="282" t="s">
        <v>1079</v>
      </c>
      <c r="E13" s="279"/>
      <c r="F13" s="279"/>
      <c r="G13" s="279"/>
      <c r="H13" s="279"/>
      <c r="I13" s="279"/>
      <c r="J13" s="279"/>
      <c r="K13" s="277"/>
    </row>
    <row r="14" ht="12.75" customHeight="1">
      <c r="B14" s="280"/>
      <c r="C14" s="281"/>
      <c r="D14" s="281"/>
      <c r="E14" s="281"/>
      <c r="F14" s="281"/>
      <c r="G14" s="281"/>
      <c r="H14" s="281"/>
      <c r="I14" s="281"/>
      <c r="J14" s="281"/>
      <c r="K14" s="277"/>
    </row>
    <row r="15" ht="15" customHeight="1">
      <c r="B15" s="280"/>
      <c r="C15" s="281"/>
      <c r="D15" s="279" t="s">
        <v>1080</v>
      </c>
      <c r="E15" s="279"/>
      <c r="F15" s="279"/>
      <c r="G15" s="279"/>
      <c r="H15" s="279"/>
      <c r="I15" s="279"/>
      <c r="J15" s="279"/>
      <c r="K15" s="277"/>
    </row>
    <row r="16" ht="15" customHeight="1">
      <c r="B16" s="280"/>
      <c r="C16" s="281"/>
      <c r="D16" s="279" t="s">
        <v>1081</v>
      </c>
      <c r="E16" s="279"/>
      <c r="F16" s="279"/>
      <c r="G16" s="279"/>
      <c r="H16" s="279"/>
      <c r="I16" s="279"/>
      <c r="J16" s="279"/>
      <c r="K16" s="277"/>
    </row>
    <row r="17" ht="15" customHeight="1">
      <c r="B17" s="280"/>
      <c r="C17" s="281"/>
      <c r="D17" s="279" t="s">
        <v>1082</v>
      </c>
      <c r="E17" s="279"/>
      <c r="F17" s="279"/>
      <c r="G17" s="279"/>
      <c r="H17" s="279"/>
      <c r="I17" s="279"/>
      <c r="J17" s="279"/>
      <c r="K17" s="277"/>
    </row>
    <row r="18" ht="15" customHeight="1">
      <c r="B18" s="280"/>
      <c r="C18" s="281"/>
      <c r="D18" s="281"/>
      <c r="E18" s="283" t="s">
        <v>76</v>
      </c>
      <c r="F18" s="279" t="s">
        <v>1083</v>
      </c>
      <c r="G18" s="279"/>
      <c r="H18" s="279"/>
      <c r="I18" s="279"/>
      <c r="J18" s="279"/>
      <c r="K18" s="277"/>
    </row>
    <row r="19" ht="15" customHeight="1">
      <c r="B19" s="280"/>
      <c r="C19" s="281"/>
      <c r="D19" s="281"/>
      <c r="E19" s="283" t="s">
        <v>1084</v>
      </c>
      <c r="F19" s="279" t="s">
        <v>1085</v>
      </c>
      <c r="G19" s="279"/>
      <c r="H19" s="279"/>
      <c r="I19" s="279"/>
      <c r="J19" s="279"/>
      <c r="K19" s="277"/>
    </row>
    <row r="20" ht="15" customHeight="1">
      <c r="B20" s="280"/>
      <c r="C20" s="281"/>
      <c r="D20" s="281"/>
      <c r="E20" s="283" t="s">
        <v>1086</v>
      </c>
      <c r="F20" s="279" t="s">
        <v>1087</v>
      </c>
      <c r="G20" s="279"/>
      <c r="H20" s="279"/>
      <c r="I20" s="279"/>
      <c r="J20" s="279"/>
      <c r="K20" s="277"/>
    </row>
    <row r="21" ht="15" customHeight="1">
      <c r="B21" s="280"/>
      <c r="C21" s="281"/>
      <c r="D21" s="281"/>
      <c r="E21" s="283" t="s">
        <v>1088</v>
      </c>
      <c r="F21" s="279" t="s">
        <v>1089</v>
      </c>
      <c r="G21" s="279"/>
      <c r="H21" s="279"/>
      <c r="I21" s="279"/>
      <c r="J21" s="279"/>
      <c r="K21" s="277"/>
    </row>
    <row r="22" ht="15" customHeight="1">
      <c r="B22" s="280"/>
      <c r="C22" s="281"/>
      <c r="D22" s="281"/>
      <c r="E22" s="283" t="s">
        <v>1090</v>
      </c>
      <c r="F22" s="279" t="s">
        <v>1091</v>
      </c>
      <c r="G22" s="279"/>
      <c r="H22" s="279"/>
      <c r="I22" s="279"/>
      <c r="J22" s="279"/>
      <c r="K22" s="277"/>
    </row>
    <row r="23" ht="15" customHeight="1">
      <c r="B23" s="280"/>
      <c r="C23" s="281"/>
      <c r="D23" s="281"/>
      <c r="E23" s="283" t="s">
        <v>1092</v>
      </c>
      <c r="F23" s="279" t="s">
        <v>1093</v>
      </c>
      <c r="G23" s="279"/>
      <c r="H23" s="279"/>
      <c r="I23" s="279"/>
      <c r="J23" s="279"/>
      <c r="K23" s="277"/>
    </row>
    <row r="24" ht="12.75" customHeight="1">
      <c r="B24" s="280"/>
      <c r="C24" s="281"/>
      <c r="D24" s="281"/>
      <c r="E24" s="281"/>
      <c r="F24" s="281"/>
      <c r="G24" s="281"/>
      <c r="H24" s="281"/>
      <c r="I24" s="281"/>
      <c r="J24" s="281"/>
      <c r="K24" s="277"/>
    </row>
    <row r="25" ht="15" customHeight="1">
      <c r="B25" s="280"/>
      <c r="C25" s="279" t="s">
        <v>1094</v>
      </c>
      <c r="D25" s="279"/>
      <c r="E25" s="279"/>
      <c r="F25" s="279"/>
      <c r="G25" s="279"/>
      <c r="H25" s="279"/>
      <c r="I25" s="279"/>
      <c r="J25" s="279"/>
      <c r="K25" s="277"/>
    </row>
    <row r="26" ht="15" customHeight="1">
      <c r="B26" s="280"/>
      <c r="C26" s="279" t="s">
        <v>1095</v>
      </c>
      <c r="D26" s="279"/>
      <c r="E26" s="279"/>
      <c r="F26" s="279"/>
      <c r="G26" s="279"/>
      <c r="H26" s="279"/>
      <c r="I26" s="279"/>
      <c r="J26" s="279"/>
      <c r="K26" s="277"/>
    </row>
    <row r="27" ht="15" customHeight="1">
      <c r="B27" s="280"/>
      <c r="C27" s="279"/>
      <c r="D27" s="279" t="s">
        <v>1096</v>
      </c>
      <c r="E27" s="279"/>
      <c r="F27" s="279"/>
      <c r="G27" s="279"/>
      <c r="H27" s="279"/>
      <c r="I27" s="279"/>
      <c r="J27" s="279"/>
      <c r="K27" s="277"/>
    </row>
    <row r="28" ht="15" customHeight="1">
      <c r="B28" s="280"/>
      <c r="C28" s="281"/>
      <c r="D28" s="279" t="s">
        <v>1097</v>
      </c>
      <c r="E28" s="279"/>
      <c r="F28" s="279"/>
      <c r="G28" s="279"/>
      <c r="H28" s="279"/>
      <c r="I28" s="279"/>
      <c r="J28" s="279"/>
      <c r="K28" s="277"/>
    </row>
    <row r="29" ht="12.75" customHeight="1">
      <c r="B29" s="280"/>
      <c r="C29" s="281"/>
      <c r="D29" s="281"/>
      <c r="E29" s="281"/>
      <c r="F29" s="281"/>
      <c r="G29" s="281"/>
      <c r="H29" s="281"/>
      <c r="I29" s="281"/>
      <c r="J29" s="281"/>
      <c r="K29" s="277"/>
    </row>
    <row r="30" ht="15" customHeight="1">
      <c r="B30" s="280"/>
      <c r="C30" s="281"/>
      <c r="D30" s="279" t="s">
        <v>1098</v>
      </c>
      <c r="E30" s="279"/>
      <c r="F30" s="279"/>
      <c r="G30" s="279"/>
      <c r="H30" s="279"/>
      <c r="I30" s="279"/>
      <c r="J30" s="279"/>
      <c r="K30" s="277"/>
    </row>
    <row r="31" ht="15" customHeight="1">
      <c r="B31" s="280"/>
      <c r="C31" s="281"/>
      <c r="D31" s="279" t="s">
        <v>1099</v>
      </c>
      <c r="E31" s="279"/>
      <c r="F31" s="279"/>
      <c r="G31" s="279"/>
      <c r="H31" s="279"/>
      <c r="I31" s="279"/>
      <c r="J31" s="279"/>
      <c r="K31" s="277"/>
    </row>
    <row r="32" ht="12.75" customHeight="1">
      <c r="B32" s="280"/>
      <c r="C32" s="281"/>
      <c r="D32" s="281"/>
      <c r="E32" s="281"/>
      <c r="F32" s="281"/>
      <c r="G32" s="281"/>
      <c r="H32" s="281"/>
      <c r="I32" s="281"/>
      <c r="J32" s="281"/>
      <c r="K32" s="277"/>
    </row>
    <row r="33" ht="15" customHeight="1">
      <c r="B33" s="280"/>
      <c r="C33" s="281"/>
      <c r="D33" s="279" t="s">
        <v>1100</v>
      </c>
      <c r="E33" s="279"/>
      <c r="F33" s="279"/>
      <c r="G33" s="279"/>
      <c r="H33" s="279"/>
      <c r="I33" s="279"/>
      <c r="J33" s="279"/>
      <c r="K33" s="277"/>
    </row>
    <row r="34" ht="15" customHeight="1">
      <c r="B34" s="280"/>
      <c r="C34" s="281"/>
      <c r="D34" s="279" t="s">
        <v>1101</v>
      </c>
      <c r="E34" s="279"/>
      <c r="F34" s="279"/>
      <c r="G34" s="279"/>
      <c r="H34" s="279"/>
      <c r="I34" s="279"/>
      <c r="J34" s="279"/>
      <c r="K34" s="277"/>
    </row>
    <row r="35" ht="15" customHeight="1">
      <c r="B35" s="280"/>
      <c r="C35" s="281"/>
      <c r="D35" s="279" t="s">
        <v>1102</v>
      </c>
      <c r="E35" s="279"/>
      <c r="F35" s="279"/>
      <c r="G35" s="279"/>
      <c r="H35" s="279"/>
      <c r="I35" s="279"/>
      <c r="J35" s="279"/>
      <c r="K35" s="277"/>
    </row>
    <row r="36" ht="15" customHeight="1">
      <c r="B36" s="280"/>
      <c r="C36" s="281"/>
      <c r="D36" s="279"/>
      <c r="E36" s="282" t="s">
        <v>112</v>
      </c>
      <c r="F36" s="279"/>
      <c r="G36" s="279" t="s">
        <v>1103</v>
      </c>
      <c r="H36" s="279"/>
      <c r="I36" s="279"/>
      <c r="J36" s="279"/>
      <c r="K36" s="277"/>
    </row>
    <row r="37" ht="30.75" customHeight="1">
      <c r="B37" s="280"/>
      <c r="C37" s="281"/>
      <c r="D37" s="279"/>
      <c r="E37" s="282" t="s">
        <v>1104</v>
      </c>
      <c r="F37" s="279"/>
      <c r="G37" s="279" t="s">
        <v>1105</v>
      </c>
      <c r="H37" s="279"/>
      <c r="I37" s="279"/>
      <c r="J37" s="279"/>
      <c r="K37" s="277"/>
    </row>
    <row r="38" ht="15" customHeight="1">
      <c r="B38" s="280"/>
      <c r="C38" s="281"/>
      <c r="D38" s="279"/>
      <c r="E38" s="282" t="s">
        <v>53</v>
      </c>
      <c r="F38" s="279"/>
      <c r="G38" s="279" t="s">
        <v>1106</v>
      </c>
      <c r="H38" s="279"/>
      <c r="I38" s="279"/>
      <c r="J38" s="279"/>
      <c r="K38" s="277"/>
    </row>
    <row r="39" ht="15" customHeight="1">
      <c r="B39" s="280"/>
      <c r="C39" s="281"/>
      <c r="D39" s="279"/>
      <c r="E39" s="282" t="s">
        <v>54</v>
      </c>
      <c r="F39" s="279"/>
      <c r="G39" s="279" t="s">
        <v>1107</v>
      </c>
      <c r="H39" s="279"/>
      <c r="I39" s="279"/>
      <c r="J39" s="279"/>
      <c r="K39" s="277"/>
    </row>
    <row r="40" ht="15" customHeight="1">
      <c r="B40" s="280"/>
      <c r="C40" s="281"/>
      <c r="D40" s="279"/>
      <c r="E40" s="282" t="s">
        <v>113</v>
      </c>
      <c r="F40" s="279"/>
      <c r="G40" s="279" t="s">
        <v>1108</v>
      </c>
      <c r="H40" s="279"/>
      <c r="I40" s="279"/>
      <c r="J40" s="279"/>
      <c r="K40" s="277"/>
    </row>
    <row r="41" ht="15" customHeight="1">
      <c r="B41" s="280"/>
      <c r="C41" s="281"/>
      <c r="D41" s="279"/>
      <c r="E41" s="282" t="s">
        <v>114</v>
      </c>
      <c r="F41" s="279"/>
      <c r="G41" s="279" t="s">
        <v>1109</v>
      </c>
      <c r="H41" s="279"/>
      <c r="I41" s="279"/>
      <c r="J41" s="279"/>
      <c r="K41" s="277"/>
    </row>
    <row r="42" ht="15" customHeight="1">
      <c r="B42" s="280"/>
      <c r="C42" s="281"/>
      <c r="D42" s="279"/>
      <c r="E42" s="282" t="s">
        <v>1110</v>
      </c>
      <c r="F42" s="279"/>
      <c r="G42" s="279" t="s">
        <v>1111</v>
      </c>
      <c r="H42" s="279"/>
      <c r="I42" s="279"/>
      <c r="J42" s="279"/>
      <c r="K42" s="277"/>
    </row>
    <row r="43" ht="15" customHeight="1">
      <c r="B43" s="280"/>
      <c r="C43" s="281"/>
      <c r="D43" s="279"/>
      <c r="E43" s="282"/>
      <c r="F43" s="279"/>
      <c r="G43" s="279" t="s">
        <v>1112</v>
      </c>
      <c r="H43" s="279"/>
      <c r="I43" s="279"/>
      <c r="J43" s="279"/>
      <c r="K43" s="277"/>
    </row>
    <row r="44" ht="15" customHeight="1">
      <c r="B44" s="280"/>
      <c r="C44" s="281"/>
      <c r="D44" s="279"/>
      <c r="E44" s="282" t="s">
        <v>1113</v>
      </c>
      <c r="F44" s="279"/>
      <c r="G44" s="279" t="s">
        <v>1114</v>
      </c>
      <c r="H44" s="279"/>
      <c r="I44" s="279"/>
      <c r="J44" s="279"/>
      <c r="K44" s="277"/>
    </row>
    <row r="45" ht="15" customHeight="1">
      <c r="B45" s="280"/>
      <c r="C45" s="281"/>
      <c r="D45" s="279"/>
      <c r="E45" s="282" t="s">
        <v>116</v>
      </c>
      <c r="F45" s="279"/>
      <c r="G45" s="279" t="s">
        <v>1115</v>
      </c>
      <c r="H45" s="279"/>
      <c r="I45" s="279"/>
      <c r="J45" s="279"/>
      <c r="K45" s="277"/>
    </row>
    <row r="46" ht="12.75" customHeight="1">
      <c r="B46" s="280"/>
      <c r="C46" s="281"/>
      <c r="D46" s="279"/>
      <c r="E46" s="279"/>
      <c r="F46" s="279"/>
      <c r="G46" s="279"/>
      <c r="H46" s="279"/>
      <c r="I46" s="279"/>
      <c r="J46" s="279"/>
      <c r="K46" s="277"/>
    </row>
    <row r="47" ht="15" customHeight="1">
      <c r="B47" s="280"/>
      <c r="C47" s="281"/>
      <c r="D47" s="279" t="s">
        <v>1116</v>
      </c>
      <c r="E47" s="279"/>
      <c r="F47" s="279"/>
      <c r="G47" s="279"/>
      <c r="H47" s="279"/>
      <c r="I47" s="279"/>
      <c r="J47" s="279"/>
      <c r="K47" s="277"/>
    </row>
    <row r="48" ht="15" customHeight="1">
      <c r="B48" s="280"/>
      <c r="C48" s="281"/>
      <c r="D48" s="281"/>
      <c r="E48" s="279" t="s">
        <v>1117</v>
      </c>
      <c r="F48" s="279"/>
      <c r="G48" s="279"/>
      <c r="H48" s="279"/>
      <c r="I48" s="279"/>
      <c r="J48" s="279"/>
      <c r="K48" s="277"/>
    </row>
    <row r="49" ht="15" customHeight="1">
      <c r="B49" s="280"/>
      <c r="C49" s="281"/>
      <c r="D49" s="281"/>
      <c r="E49" s="279" t="s">
        <v>1118</v>
      </c>
      <c r="F49" s="279"/>
      <c r="G49" s="279"/>
      <c r="H49" s="279"/>
      <c r="I49" s="279"/>
      <c r="J49" s="279"/>
      <c r="K49" s="277"/>
    </row>
    <row r="50" ht="15" customHeight="1">
      <c r="B50" s="280"/>
      <c r="C50" s="281"/>
      <c r="D50" s="281"/>
      <c r="E50" s="279" t="s">
        <v>1119</v>
      </c>
      <c r="F50" s="279"/>
      <c r="G50" s="279"/>
      <c r="H50" s="279"/>
      <c r="I50" s="279"/>
      <c r="J50" s="279"/>
      <c r="K50" s="277"/>
    </row>
    <row r="51" ht="15" customHeight="1">
      <c r="B51" s="280"/>
      <c r="C51" s="281"/>
      <c r="D51" s="279" t="s">
        <v>1120</v>
      </c>
      <c r="E51" s="279"/>
      <c r="F51" s="279"/>
      <c r="G51" s="279"/>
      <c r="H51" s="279"/>
      <c r="I51" s="279"/>
      <c r="J51" s="279"/>
      <c r="K51" s="277"/>
    </row>
    <row r="52" ht="25.5" customHeight="1">
      <c r="B52" s="275"/>
      <c r="C52" s="276" t="s">
        <v>1121</v>
      </c>
      <c r="D52" s="276"/>
      <c r="E52" s="276"/>
      <c r="F52" s="276"/>
      <c r="G52" s="276"/>
      <c r="H52" s="276"/>
      <c r="I52" s="276"/>
      <c r="J52" s="276"/>
      <c r="K52" s="277"/>
    </row>
    <row r="53" ht="5.25" customHeight="1">
      <c r="B53" s="275"/>
      <c r="C53" s="278"/>
      <c r="D53" s="278"/>
      <c r="E53" s="278"/>
      <c r="F53" s="278"/>
      <c r="G53" s="278"/>
      <c r="H53" s="278"/>
      <c r="I53" s="278"/>
      <c r="J53" s="278"/>
      <c r="K53" s="277"/>
    </row>
    <row r="54" ht="15" customHeight="1">
      <c r="B54" s="275"/>
      <c r="C54" s="279" t="s">
        <v>1122</v>
      </c>
      <c r="D54" s="279"/>
      <c r="E54" s="279"/>
      <c r="F54" s="279"/>
      <c r="G54" s="279"/>
      <c r="H54" s="279"/>
      <c r="I54" s="279"/>
      <c r="J54" s="279"/>
      <c r="K54" s="277"/>
    </row>
    <row r="55" ht="15" customHeight="1">
      <c r="B55" s="275"/>
      <c r="C55" s="279" t="s">
        <v>1123</v>
      </c>
      <c r="D55" s="279"/>
      <c r="E55" s="279"/>
      <c r="F55" s="279"/>
      <c r="G55" s="279"/>
      <c r="H55" s="279"/>
      <c r="I55" s="279"/>
      <c r="J55" s="279"/>
      <c r="K55" s="277"/>
    </row>
    <row r="56" ht="12.75" customHeight="1">
      <c r="B56" s="275"/>
      <c r="C56" s="279"/>
      <c r="D56" s="279"/>
      <c r="E56" s="279"/>
      <c r="F56" s="279"/>
      <c r="G56" s="279"/>
      <c r="H56" s="279"/>
      <c r="I56" s="279"/>
      <c r="J56" s="279"/>
      <c r="K56" s="277"/>
    </row>
    <row r="57" ht="15" customHeight="1">
      <c r="B57" s="275"/>
      <c r="C57" s="279" t="s">
        <v>1124</v>
      </c>
      <c r="D57" s="279"/>
      <c r="E57" s="279"/>
      <c r="F57" s="279"/>
      <c r="G57" s="279"/>
      <c r="H57" s="279"/>
      <c r="I57" s="279"/>
      <c r="J57" s="279"/>
      <c r="K57" s="277"/>
    </row>
    <row r="58" ht="15" customHeight="1">
      <c r="B58" s="275"/>
      <c r="C58" s="281"/>
      <c r="D58" s="279" t="s">
        <v>1125</v>
      </c>
      <c r="E58" s="279"/>
      <c r="F58" s="279"/>
      <c r="G58" s="279"/>
      <c r="H58" s="279"/>
      <c r="I58" s="279"/>
      <c r="J58" s="279"/>
      <c r="K58" s="277"/>
    </row>
    <row r="59" ht="15" customHeight="1">
      <c r="B59" s="275"/>
      <c r="C59" s="281"/>
      <c r="D59" s="279" t="s">
        <v>1126</v>
      </c>
      <c r="E59" s="279"/>
      <c r="F59" s="279"/>
      <c r="G59" s="279"/>
      <c r="H59" s="279"/>
      <c r="I59" s="279"/>
      <c r="J59" s="279"/>
      <c r="K59" s="277"/>
    </row>
    <row r="60" ht="15" customHeight="1">
      <c r="B60" s="275"/>
      <c r="C60" s="281"/>
      <c r="D60" s="279" t="s">
        <v>1127</v>
      </c>
      <c r="E60" s="279"/>
      <c r="F60" s="279"/>
      <c r="G60" s="279"/>
      <c r="H60" s="279"/>
      <c r="I60" s="279"/>
      <c r="J60" s="279"/>
      <c r="K60" s="277"/>
    </row>
    <row r="61" ht="15" customHeight="1">
      <c r="B61" s="275"/>
      <c r="C61" s="281"/>
      <c r="D61" s="279" t="s">
        <v>1128</v>
      </c>
      <c r="E61" s="279"/>
      <c r="F61" s="279"/>
      <c r="G61" s="279"/>
      <c r="H61" s="279"/>
      <c r="I61" s="279"/>
      <c r="J61" s="279"/>
      <c r="K61" s="277"/>
    </row>
    <row r="62" ht="15" customHeight="1">
      <c r="B62" s="275"/>
      <c r="C62" s="281"/>
      <c r="D62" s="284" t="s">
        <v>1129</v>
      </c>
      <c r="E62" s="284"/>
      <c r="F62" s="284"/>
      <c r="G62" s="284"/>
      <c r="H62" s="284"/>
      <c r="I62" s="284"/>
      <c r="J62" s="284"/>
      <c r="K62" s="277"/>
    </row>
    <row r="63" ht="15" customHeight="1">
      <c r="B63" s="275"/>
      <c r="C63" s="281"/>
      <c r="D63" s="279" t="s">
        <v>1130</v>
      </c>
      <c r="E63" s="279"/>
      <c r="F63" s="279"/>
      <c r="G63" s="279"/>
      <c r="H63" s="279"/>
      <c r="I63" s="279"/>
      <c r="J63" s="279"/>
      <c r="K63" s="277"/>
    </row>
    <row r="64" ht="12.75" customHeight="1">
      <c r="B64" s="275"/>
      <c r="C64" s="281"/>
      <c r="D64" s="281"/>
      <c r="E64" s="285"/>
      <c r="F64" s="281"/>
      <c r="G64" s="281"/>
      <c r="H64" s="281"/>
      <c r="I64" s="281"/>
      <c r="J64" s="281"/>
      <c r="K64" s="277"/>
    </row>
    <row r="65" ht="15" customHeight="1">
      <c r="B65" s="275"/>
      <c r="C65" s="281"/>
      <c r="D65" s="279" t="s">
        <v>1131</v>
      </c>
      <c r="E65" s="279"/>
      <c r="F65" s="279"/>
      <c r="G65" s="279"/>
      <c r="H65" s="279"/>
      <c r="I65" s="279"/>
      <c r="J65" s="279"/>
      <c r="K65" s="277"/>
    </row>
    <row r="66" ht="15" customHeight="1">
      <c r="B66" s="275"/>
      <c r="C66" s="281"/>
      <c r="D66" s="284" t="s">
        <v>1132</v>
      </c>
      <c r="E66" s="284"/>
      <c r="F66" s="284"/>
      <c r="G66" s="284"/>
      <c r="H66" s="284"/>
      <c r="I66" s="284"/>
      <c r="J66" s="284"/>
      <c r="K66" s="277"/>
    </row>
    <row r="67" ht="15" customHeight="1">
      <c r="B67" s="275"/>
      <c r="C67" s="281"/>
      <c r="D67" s="279" t="s">
        <v>1133</v>
      </c>
      <c r="E67" s="279"/>
      <c r="F67" s="279"/>
      <c r="G67" s="279"/>
      <c r="H67" s="279"/>
      <c r="I67" s="279"/>
      <c r="J67" s="279"/>
      <c r="K67" s="277"/>
    </row>
    <row r="68" ht="15" customHeight="1">
      <c r="B68" s="275"/>
      <c r="C68" s="281"/>
      <c r="D68" s="279" t="s">
        <v>1134</v>
      </c>
      <c r="E68" s="279"/>
      <c r="F68" s="279"/>
      <c r="G68" s="279"/>
      <c r="H68" s="279"/>
      <c r="I68" s="279"/>
      <c r="J68" s="279"/>
      <c r="K68" s="277"/>
    </row>
    <row r="69" ht="15" customHeight="1">
      <c r="B69" s="275"/>
      <c r="C69" s="281"/>
      <c r="D69" s="279" t="s">
        <v>1135</v>
      </c>
      <c r="E69" s="279"/>
      <c r="F69" s="279"/>
      <c r="G69" s="279"/>
      <c r="H69" s="279"/>
      <c r="I69" s="279"/>
      <c r="J69" s="279"/>
      <c r="K69" s="277"/>
    </row>
    <row r="70" ht="15" customHeight="1">
      <c r="B70" s="275"/>
      <c r="C70" s="281"/>
      <c r="D70" s="279" t="s">
        <v>1136</v>
      </c>
      <c r="E70" s="279"/>
      <c r="F70" s="279"/>
      <c r="G70" s="279"/>
      <c r="H70" s="279"/>
      <c r="I70" s="279"/>
      <c r="J70" s="279"/>
      <c r="K70" s="277"/>
    </row>
    <row r="71" ht="12.75" customHeight="1">
      <c r="B71" s="286"/>
      <c r="C71" s="287"/>
      <c r="D71" s="287"/>
      <c r="E71" s="287"/>
      <c r="F71" s="287"/>
      <c r="G71" s="287"/>
      <c r="H71" s="287"/>
      <c r="I71" s="287"/>
      <c r="J71" s="287"/>
      <c r="K71" s="288"/>
    </row>
    <row r="72" ht="18.75" customHeight="1">
      <c r="B72" s="289"/>
      <c r="C72" s="289"/>
      <c r="D72" s="289"/>
      <c r="E72" s="289"/>
      <c r="F72" s="289"/>
      <c r="G72" s="289"/>
      <c r="H72" s="289"/>
      <c r="I72" s="289"/>
      <c r="J72" s="289"/>
      <c r="K72" s="290"/>
    </row>
    <row r="73" ht="18.75" customHeight="1">
      <c r="B73" s="290"/>
      <c r="C73" s="290"/>
      <c r="D73" s="290"/>
      <c r="E73" s="290"/>
      <c r="F73" s="290"/>
      <c r="G73" s="290"/>
      <c r="H73" s="290"/>
      <c r="I73" s="290"/>
      <c r="J73" s="290"/>
      <c r="K73" s="290"/>
    </row>
    <row r="74" ht="7.5" customHeight="1">
      <c r="B74" s="291"/>
      <c r="C74" s="292"/>
      <c r="D74" s="292"/>
      <c r="E74" s="292"/>
      <c r="F74" s="292"/>
      <c r="G74" s="292"/>
      <c r="H74" s="292"/>
      <c r="I74" s="292"/>
      <c r="J74" s="292"/>
      <c r="K74" s="293"/>
    </row>
    <row r="75" ht="45" customHeight="1">
      <c r="B75" s="294"/>
      <c r="C75" s="295" t="s">
        <v>1137</v>
      </c>
      <c r="D75" s="295"/>
      <c r="E75" s="295"/>
      <c r="F75" s="295"/>
      <c r="G75" s="295"/>
      <c r="H75" s="295"/>
      <c r="I75" s="295"/>
      <c r="J75" s="295"/>
      <c r="K75" s="296"/>
    </row>
    <row r="76" ht="17.25" customHeight="1">
      <c r="B76" s="294"/>
      <c r="C76" s="297" t="s">
        <v>1138</v>
      </c>
      <c r="D76" s="297"/>
      <c r="E76" s="297"/>
      <c r="F76" s="297" t="s">
        <v>1139</v>
      </c>
      <c r="G76" s="298"/>
      <c r="H76" s="297" t="s">
        <v>54</v>
      </c>
      <c r="I76" s="297" t="s">
        <v>57</v>
      </c>
      <c r="J76" s="297" t="s">
        <v>1140</v>
      </c>
      <c r="K76" s="296"/>
    </row>
    <row r="77" ht="17.25" customHeight="1">
      <c r="B77" s="294"/>
      <c r="C77" s="299" t="s">
        <v>1141</v>
      </c>
      <c r="D77" s="299"/>
      <c r="E77" s="299"/>
      <c r="F77" s="300" t="s">
        <v>1142</v>
      </c>
      <c r="G77" s="301"/>
      <c r="H77" s="299"/>
      <c r="I77" s="299"/>
      <c r="J77" s="299" t="s">
        <v>1143</v>
      </c>
      <c r="K77" s="296"/>
    </row>
    <row r="78" ht="5.25" customHeight="1">
      <c r="B78" s="294"/>
      <c r="C78" s="302"/>
      <c r="D78" s="302"/>
      <c r="E78" s="302"/>
      <c r="F78" s="302"/>
      <c r="G78" s="303"/>
      <c r="H78" s="302"/>
      <c r="I78" s="302"/>
      <c r="J78" s="302"/>
      <c r="K78" s="296"/>
    </row>
    <row r="79" ht="15" customHeight="1">
      <c r="B79" s="294"/>
      <c r="C79" s="282" t="s">
        <v>53</v>
      </c>
      <c r="D79" s="302"/>
      <c r="E79" s="302"/>
      <c r="F79" s="304" t="s">
        <v>1144</v>
      </c>
      <c r="G79" s="303"/>
      <c r="H79" s="282" t="s">
        <v>1145</v>
      </c>
      <c r="I79" s="282" t="s">
        <v>1146</v>
      </c>
      <c r="J79" s="282">
        <v>20</v>
      </c>
      <c r="K79" s="296"/>
    </row>
    <row r="80" ht="15" customHeight="1">
      <c r="B80" s="294"/>
      <c r="C80" s="282" t="s">
        <v>1147</v>
      </c>
      <c r="D80" s="282"/>
      <c r="E80" s="282"/>
      <c r="F80" s="304" t="s">
        <v>1144</v>
      </c>
      <c r="G80" s="303"/>
      <c r="H80" s="282" t="s">
        <v>1148</v>
      </c>
      <c r="I80" s="282" t="s">
        <v>1146</v>
      </c>
      <c r="J80" s="282">
        <v>120</v>
      </c>
      <c r="K80" s="296"/>
    </row>
    <row r="81" ht="15" customHeight="1">
      <c r="B81" s="305"/>
      <c r="C81" s="282" t="s">
        <v>1149</v>
      </c>
      <c r="D81" s="282"/>
      <c r="E81" s="282"/>
      <c r="F81" s="304" t="s">
        <v>1150</v>
      </c>
      <c r="G81" s="303"/>
      <c r="H81" s="282" t="s">
        <v>1151</v>
      </c>
      <c r="I81" s="282" t="s">
        <v>1146</v>
      </c>
      <c r="J81" s="282">
        <v>50</v>
      </c>
      <c r="K81" s="296"/>
    </row>
    <row r="82" ht="15" customHeight="1">
      <c r="B82" s="305"/>
      <c r="C82" s="282" t="s">
        <v>1152</v>
      </c>
      <c r="D82" s="282"/>
      <c r="E82" s="282"/>
      <c r="F82" s="304" t="s">
        <v>1144</v>
      </c>
      <c r="G82" s="303"/>
      <c r="H82" s="282" t="s">
        <v>1153</v>
      </c>
      <c r="I82" s="282" t="s">
        <v>1154</v>
      </c>
      <c r="J82" s="282"/>
      <c r="K82" s="296"/>
    </row>
    <row r="83" ht="15" customHeight="1">
      <c r="B83" s="305"/>
      <c r="C83" s="306" t="s">
        <v>1155</v>
      </c>
      <c r="D83" s="306"/>
      <c r="E83" s="306"/>
      <c r="F83" s="307" t="s">
        <v>1150</v>
      </c>
      <c r="G83" s="306"/>
      <c r="H83" s="306" t="s">
        <v>1156</v>
      </c>
      <c r="I83" s="306" t="s">
        <v>1146</v>
      </c>
      <c r="J83" s="306">
        <v>15</v>
      </c>
      <c r="K83" s="296"/>
    </row>
    <row r="84" ht="15" customHeight="1">
      <c r="B84" s="305"/>
      <c r="C84" s="306" t="s">
        <v>1157</v>
      </c>
      <c r="D84" s="306"/>
      <c r="E84" s="306"/>
      <c r="F84" s="307" t="s">
        <v>1150</v>
      </c>
      <c r="G84" s="306"/>
      <c r="H84" s="306" t="s">
        <v>1158</v>
      </c>
      <c r="I84" s="306" t="s">
        <v>1146</v>
      </c>
      <c r="J84" s="306">
        <v>15</v>
      </c>
      <c r="K84" s="296"/>
    </row>
    <row r="85" ht="15" customHeight="1">
      <c r="B85" s="305"/>
      <c r="C85" s="306" t="s">
        <v>1159</v>
      </c>
      <c r="D85" s="306"/>
      <c r="E85" s="306"/>
      <c r="F85" s="307" t="s">
        <v>1150</v>
      </c>
      <c r="G85" s="306"/>
      <c r="H85" s="306" t="s">
        <v>1160</v>
      </c>
      <c r="I85" s="306" t="s">
        <v>1146</v>
      </c>
      <c r="J85" s="306">
        <v>20</v>
      </c>
      <c r="K85" s="296"/>
    </row>
    <row r="86" ht="15" customHeight="1">
      <c r="B86" s="305"/>
      <c r="C86" s="306" t="s">
        <v>1161</v>
      </c>
      <c r="D86" s="306"/>
      <c r="E86" s="306"/>
      <c r="F86" s="307" t="s">
        <v>1150</v>
      </c>
      <c r="G86" s="306"/>
      <c r="H86" s="306" t="s">
        <v>1162</v>
      </c>
      <c r="I86" s="306" t="s">
        <v>1146</v>
      </c>
      <c r="J86" s="306">
        <v>20</v>
      </c>
      <c r="K86" s="296"/>
    </row>
    <row r="87" ht="15" customHeight="1">
      <c r="B87" s="305"/>
      <c r="C87" s="282" t="s">
        <v>1163</v>
      </c>
      <c r="D87" s="282"/>
      <c r="E87" s="282"/>
      <c r="F87" s="304" t="s">
        <v>1150</v>
      </c>
      <c r="G87" s="303"/>
      <c r="H87" s="282" t="s">
        <v>1164</v>
      </c>
      <c r="I87" s="282" t="s">
        <v>1146</v>
      </c>
      <c r="J87" s="282">
        <v>50</v>
      </c>
      <c r="K87" s="296"/>
    </row>
    <row r="88" ht="15" customHeight="1">
      <c r="B88" s="305"/>
      <c r="C88" s="282" t="s">
        <v>1165</v>
      </c>
      <c r="D88" s="282"/>
      <c r="E88" s="282"/>
      <c r="F88" s="304" t="s">
        <v>1150</v>
      </c>
      <c r="G88" s="303"/>
      <c r="H88" s="282" t="s">
        <v>1166</v>
      </c>
      <c r="I88" s="282" t="s">
        <v>1146</v>
      </c>
      <c r="J88" s="282">
        <v>20</v>
      </c>
      <c r="K88" s="296"/>
    </row>
    <row r="89" ht="15" customHeight="1">
      <c r="B89" s="305"/>
      <c r="C89" s="282" t="s">
        <v>1167</v>
      </c>
      <c r="D89" s="282"/>
      <c r="E89" s="282"/>
      <c r="F89" s="304" t="s">
        <v>1150</v>
      </c>
      <c r="G89" s="303"/>
      <c r="H89" s="282" t="s">
        <v>1168</v>
      </c>
      <c r="I89" s="282" t="s">
        <v>1146</v>
      </c>
      <c r="J89" s="282">
        <v>20</v>
      </c>
      <c r="K89" s="296"/>
    </row>
    <row r="90" ht="15" customHeight="1">
      <c r="B90" s="305"/>
      <c r="C90" s="282" t="s">
        <v>1169</v>
      </c>
      <c r="D90" s="282"/>
      <c r="E90" s="282"/>
      <c r="F90" s="304" t="s">
        <v>1150</v>
      </c>
      <c r="G90" s="303"/>
      <c r="H90" s="282" t="s">
        <v>1170</v>
      </c>
      <c r="I90" s="282" t="s">
        <v>1146</v>
      </c>
      <c r="J90" s="282">
        <v>50</v>
      </c>
      <c r="K90" s="296"/>
    </row>
    <row r="91" ht="15" customHeight="1">
      <c r="B91" s="305"/>
      <c r="C91" s="282" t="s">
        <v>1171</v>
      </c>
      <c r="D91" s="282"/>
      <c r="E91" s="282"/>
      <c r="F91" s="304" t="s">
        <v>1150</v>
      </c>
      <c r="G91" s="303"/>
      <c r="H91" s="282" t="s">
        <v>1171</v>
      </c>
      <c r="I91" s="282" t="s">
        <v>1146</v>
      </c>
      <c r="J91" s="282">
        <v>50</v>
      </c>
      <c r="K91" s="296"/>
    </row>
    <row r="92" ht="15" customHeight="1">
      <c r="B92" s="305"/>
      <c r="C92" s="282" t="s">
        <v>1172</v>
      </c>
      <c r="D92" s="282"/>
      <c r="E92" s="282"/>
      <c r="F92" s="304" t="s">
        <v>1150</v>
      </c>
      <c r="G92" s="303"/>
      <c r="H92" s="282" t="s">
        <v>1173</v>
      </c>
      <c r="I92" s="282" t="s">
        <v>1146</v>
      </c>
      <c r="J92" s="282">
        <v>255</v>
      </c>
      <c r="K92" s="296"/>
    </row>
    <row r="93" ht="15" customHeight="1">
      <c r="B93" s="305"/>
      <c r="C93" s="282" t="s">
        <v>1174</v>
      </c>
      <c r="D93" s="282"/>
      <c r="E93" s="282"/>
      <c r="F93" s="304" t="s">
        <v>1144</v>
      </c>
      <c r="G93" s="303"/>
      <c r="H93" s="282" t="s">
        <v>1175</v>
      </c>
      <c r="I93" s="282" t="s">
        <v>1176</v>
      </c>
      <c r="J93" s="282"/>
      <c r="K93" s="296"/>
    </row>
    <row r="94" ht="15" customHeight="1">
      <c r="B94" s="305"/>
      <c r="C94" s="282" t="s">
        <v>1177</v>
      </c>
      <c r="D94" s="282"/>
      <c r="E94" s="282"/>
      <c r="F94" s="304" t="s">
        <v>1144</v>
      </c>
      <c r="G94" s="303"/>
      <c r="H94" s="282" t="s">
        <v>1178</v>
      </c>
      <c r="I94" s="282" t="s">
        <v>1179</v>
      </c>
      <c r="J94" s="282"/>
      <c r="K94" s="296"/>
    </row>
    <row r="95" ht="15" customHeight="1">
      <c r="B95" s="305"/>
      <c r="C95" s="282" t="s">
        <v>1180</v>
      </c>
      <c r="D95" s="282"/>
      <c r="E95" s="282"/>
      <c r="F95" s="304" t="s">
        <v>1144</v>
      </c>
      <c r="G95" s="303"/>
      <c r="H95" s="282" t="s">
        <v>1180</v>
      </c>
      <c r="I95" s="282" t="s">
        <v>1179</v>
      </c>
      <c r="J95" s="282"/>
      <c r="K95" s="296"/>
    </row>
    <row r="96" ht="15" customHeight="1">
      <c r="B96" s="305"/>
      <c r="C96" s="282" t="s">
        <v>38</v>
      </c>
      <c r="D96" s="282"/>
      <c r="E96" s="282"/>
      <c r="F96" s="304" t="s">
        <v>1144</v>
      </c>
      <c r="G96" s="303"/>
      <c r="H96" s="282" t="s">
        <v>1181</v>
      </c>
      <c r="I96" s="282" t="s">
        <v>1179</v>
      </c>
      <c r="J96" s="282"/>
      <c r="K96" s="296"/>
    </row>
    <row r="97" ht="15" customHeight="1">
      <c r="B97" s="305"/>
      <c r="C97" s="282" t="s">
        <v>48</v>
      </c>
      <c r="D97" s="282"/>
      <c r="E97" s="282"/>
      <c r="F97" s="304" t="s">
        <v>1144</v>
      </c>
      <c r="G97" s="303"/>
      <c r="H97" s="282" t="s">
        <v>1182</v>
      </c>
      <c r="I97" s="282" t="s">
        <v>1179</v>
      </c>
      <c r="J97" s="282"/>
      <c r="K97" s="296"/>
    </row>
    <row r="98" ht="15" customHeight="1">
      <c r="B98" s="308"/>
      <c r="C98" s="309"/>
      <c r="D98" s="309"/>
      <c r="E98" s="309"/>
      <c r="F98" s="309"/>
      <c r="G98" s="309"/>
      <c r="H98" s="309"/>
      <c r="I98" s="309"/>
      <c r="J98" s="309"/>
      <c r="K98" s="310"/>
    </row>
    <row r="99" ht="18.75" customHeight="1">
      <c r="B99" s="311"/>
      <c r="C99" s="312"/>
      <c r="D99" s="312"/>
      <c r="E99" s="312"/>
      <c r="F99" s="312"/>
      <c r="G99" s="312"/>
      <c r="H99" s="312"/>
      <c r="I99" s="312"/>
      <c r="J99" s="312"/>
      <c r="K99" s="311"/>
    </row>
    <row r="100" ht="18.75" customHeight="1">
      <c r="B100" s="290"/>
      <c r="C100" s="290"/>
      <c r="D100" s="290"/>
      <c r="E100" s="290"/>
      <c r="F100" s="290"/>
      <c r="G100" s="290"/>
      <c r="H100" s="290"/>
      <c r="I100" s="290"/>
      <c r="J100" s="290"/>
      <c r="K100" s="290"/>
    </row>
    <row r="101" ht="7.5" customHeight="1">
      <c r="B101" s="291"/>
      <c r="C101" s="292"/>
      <c r="D101" s="292"/>
      <c r="E101" s="292"/>
      <c r="F101" s="292"/>
      <c r="G101" s="292"/>
      <c r="H101" s="292"/>
      <c r="I101" s="292"/>
      <c r="J101" s="292"/>
      <c r="K101" s="293"/>
    </row>
    <row r="102" ht="45" customHeight="1">
      <c r="B102" s="294"/>
      <c r="C102" s="295" t="s">
        <v>1183</v>
      </c>
      <c r="D102" s="295"/>
      <c r="E102" s="295"/>
      <c r="F102" s="295"/>
      <c r="G102" s="295"/>
      <c r="H102" s="295"/>
      <c r="I102" s="295"/>
      <c r="J102" s="295"/>
      <c r="K102" s="296"/>
    </row>
    <row r="103" ht="17.25" customHeight="1">
      <c r="B103" s="294"/>
      <c r="C103" s="297" t="s">
        <v>1138</v>
      </c>
      <c r="D103" s="297"/>
      <c r="E103" s="297"/>
      <c r="F103" s="297" t="s">
        <v>1139</v>
      </c>
      <c r="G103" s="298"/>
      <c r="H103" s="297" t="s">
        <v>54</v>
      </c>
      <c r="I103" s="297" t="s">
        <v>57</v>
      </c>
      <c r="J103" s="297" t="s">
        <v>1140</v>
      </c>
      <c r="K103" s="296"/>
    </row>
    <row r="104" ht="17.25" customHeight="1">
      <c r="B104" s="294"/>
      <c r="C104" s="299" t="s">
        <v>1141</v>
      </c>
      <c r="D104" s="299"/>
      <c r="E104" s="299"/>
      <c r="F104" s="300" t="s">
        <v>1142</v>
      </c>
      <c r="G104" s="301"/>
      <c r="H104" s="299"/>
      <c r="I104" s="299"/>
      <c r="J104" s="299" t="s">
        <v>1143</v>
      </c>
      <c r="K104" s="296"/>
    </row>
    <row r="105" ht="5.25" customHeight="1">
      <c r="B105" s="294"/>
      <c r="C105" s="297"/>
      <c r="D105" s="297"/>
      <c r="E105" s="297"/>
      <c r="F105" s="297"/>
      <c r="G105" s="313"/>
      <c r="H105" s="297"/>
      <c r="I105" s="297"/>
      <c r="J105" s="297"/>
      <c r="K105" s="296"/>
    </row>
    <row r="106" ht="15" customHeight="1">
      <c r="B106" s="294"/>
      <c r="C106" s="282" t="s">
        <v>53</v>
      </c>
      <c r="D106" s="302"/>
      <c r="E106" s="302"/>
      <c r="F106" s="304" t="s">
        <v>1144</v>
      </c>
      <c r="G106" s="313"/>
      <c r="H106" s="282" t="s">
        <v>1184</v>
      </c>
      <c r="I106" s="282" t="s">
        <v>1146</v>
      </c>
      <c r="J106" s="282">
        <v>20</v>
      </c>
      <c r="K106" s="296"/>
    </row>
    <row r="107" ht="15" customHeight="1">
      <c r="B107" s="294"/>
      <c r="C107" s="282" t="s">
        <v>1147</v>
      </c>
      <c r="D107" s="282"/>
      <c r="E107" s="282"/>
      <c r="F107" s="304" t="s">
        <v>1144</v>
      </c>
      <c r="G107" s="282"/>
      <c r="H107" s="282" t="s">
        <v>1184</v>
      </c>
      <c r="I107" s="282" t="s">
        <v>1146</v>
      </c>
      <c r="J107" s="282">
        <v>120</v>
      </c>
      <c r="K107" s="296"/>
    </row>
    <row r="108" ht="15" customHeight="1">
      <c r="B108" s="305"/>
      <c r="C108" s="282" t="s">
        <v>1149</v>
      </c>
      <c r="D108" s="282"/>
      <c r="E108" s="282"/>
      <c r="F108" s="304" t="s">
        <v>1150</v>
      </c>
      <c r="G108" s="282"/>
      <c r="H108" s="282" t="s">
        <v>1184</v>
      </c>
      <c r="I108" s="282" t="s">
        <v>1146</v>
      </c>
      <c r="J108" s="282">
        <v>50</v>
      </c>
      <c r="K108" s="296"/>
    </row>
    <row r="109" ht="15" customHeight="1">
      <c r="B109" s="305"/>
      <c r="C109" s="282" t="s">
        <v>1152</v>
      </c>
      <c r="D109" s="282"/>
      <c r="E109" s="282"/>
      <c r="F109" s="304" t="s">
        <v>1144</v>
      </c>
      <c r="G109" s="282"/>
      <c r="H109" s="282" t="s">
        <v>1184</v>
      </c>
      <c r="I109" s="282" t="s">
        <v>1154</v>
      </c>
      <c r="J109" s="282"/>
      <c r="K109" s="296"/>
    </row>
    <row r="110" ht="15" customHeight="1">
      <c r="B110" s="305"/>
      <c r="C110" s="282" t="s">
        <v>1163</v>
      </c>
      <c r="D110" s="282"/>
      <c r="E110" s="282"/>
      <c r="F110" s="304" t="s">
        <v>1150</v>
      </c>
      <c r="G110" s="282"/>
      <c r="H110" s="282" t="s">
        <v>1184</v>
      </c>
      <c r="I110" s="282" t="s">
        <v>1146</v>
      </c>
      <c r="J110" s="282">
        <v>50</v>
      </c>
      <c r="K110" s="296"/>
    </row>
    <row r="111" ht="15" customHeight="1">
      <c r="B111" s="305"/>
      <c r="C111" s="282" t="s">
        <v>1171</v>
      </c>
      <c r="D111" s="282"/>
      <c r="E111" s="282"/>
      <c r="F111" s="304" t="s">
        <v>1150</v>
      </c>
      <c r="G111" s="282"/>
      <c r="H111" s="282" t="s">
        <v>1184</v>
      </c>
      <c r="I111" s="282" t="s">
        <v>1146</v>
      </c>
      <c r="J111" s="282">
        <v>50</v>
      </c>
      <c r="K111" s="296"/>
    </row>
    <row r="112" ht="15" customHeight="1">
      <c r="B112" s="305"/>
      <c r="C112" s="282" t="s">
        <v>1169</v>
      </c>
      <c r="D112" s="282"/>
      <c r="E112" s="282"/>
      <c r="F112" s="304" t="s">
        <v>1150</v>
      </c>
      <c r="G112" s="282"/>
      <c r="H112" s="282" t="s">
        <v>1184</v>
      </c>
      <c r="I112" s="282" t="s">
        <v>1146</v>
      </c>
      <c r="J112" s="282">
        <v>50</v>
      </c>
      <c r="K112" s="296"/>
    </row>
    <row r="113" ht="15" customHeight="1">
      <c r="B113" s="305"/>
      <c r="C113" s="282" t="s">
        <v>53</v>
      </c>
      <c r="D113" s="282"/>
      <c r="E113" s="282"/>
      <c r="F113" s="304" t="s">
        <v>1144</v>
      </c>
      <c r="G113" s="282"/>
      <c r="H113" s="282" t="s">
        <v>1185</v>
      </c>
      <c r="I113" s="282" t="s">
        <v>1146</v>
      </c>
      <c r="J113" s="282">
        <v>20</v>
      </c>
      <c r="K113" s="296"/>
    </row>
    <row r="114" ht="15" customHeight="1">
      <c r="B114" s="305"/>
      <c r="C114" s="282" t="s">
        <v>1186</v>
      </c>
      <c r="D114" s="282"/>
      <c r="E114" s="282"/>
      <c r="F114" s="304" t="s">
        <v>1144</v>
      </c>
      <c r="G114" s="282"/>
      <c r="H114" s="282" t="s">
        <v>1187</v>
      </c>
      <c r="I114" s="282" t="s">
        <v>1146</v>
      </c>
      <c r="J114" s="282">
        <v>120</v>
      </c>
      <c r="K114" s="296"/>
    </row>
    <row r="115" ht="15" customHeight="1">
      <c r="B115" s="305"/>
      <c r="C115" s="282" t="s">
        <v>38</v>
      </c>
      <c r="D115" s="282"/>
      <c r="E115" s="282"/>
      <c r="F115" s="304" t="s">
        <v>1144</v>
      </c>
      <c r="G115" s="282"/>
      <c r="H115" s="282" t="s">
        <v>1188</v>
      </c>
      <c r="I115" s="282" t="s">
        <v>1179</v>
      </c>
      <c r="J115" s="282"/>
      <c r="K115" s="296"/>
    </row>
    <row r="116" ht="15" customHeight="1">
      <c r="B116" s="305"/>
      <c r="C116" s="282" t="s">
        <v>48</v>
      </c>
      <c r="D116" s="282"/>
      <c r="E116" s="282"/>
      <c r="F116" s="304" t="s">
        <v>1144</v>
      </c>
      <c r="G116" s="282"/>
      <c r="H116" s="282" t="s">
        <v>1189</v>
      </c>
      <c r="I116" s="282" t="s">
        <v>1179</v>
      </c>
      <c r="J116" s="282"/>
      <c r="K116" s="296"/>
    </row>
    <row r="117" ht="15" customHeight="1">
      <c r="B117" s="305"/>
      <c r="C117" s="282" t="s">
        <v>57</v>
      </c>
      <c r="D117" s="282"/>
      <c r="E117" s="282"/>
      <c r="F117" s="304" t="s">
        <v>1144</v>
      </c>
      <c r="G117" s="282"/>
      <c r="H117" s="282" t="s">
        <v>1190</v>
      </c>
      <c r="I117" s="282" t="s">
        <v>1191</v>
      </c>
      <c r="J117" s="282"/>
      <c r="K117" s="296"/>
    </row>
    <row r="118" ht="15" customHeight="1">
      <c r="B118" s="308"/>
      <c r="C118" s="314"/>
      <c r="D118" s="314"/>
      <c r="E118" s="314"/>
      <c r="F118" s="314"/>
      <c r="G118" s="314"/>
      <c r="H118" s="314"/>
      <c r="I118" s="314"/>
      <c r="J118" s="314"/>
      <c r="K118" s="310"/>
    </row>
    <row r="119" ht="18.75" customHeight="1">
      <c r="B119" s="315"/>
      <c r="C119" s="279"/>
      <c r="D119" s="279"/>
      <c r="E119" s="279"/>
      <c r="F119" s="316"/>
      <c r="G119" s="279"/>
      <c r="H119" s="279"/>
      <c r="I119" s="279"/>
      <c r="J119" s="279"/>
      <c r="K119" s="315"/>
    </row>
    <row r="120" ht="18.75" customHeight="1">
      <c r="B120" s="290"/>
      <c r="C120" s="290"/>
      <c r="D120" s="290"/>
      <c r="E120" s="290"/>
      <c r="F120" s="290"/>
      <c r="G120" s="290"/>
      <c r="H120" s="290"/>
      <c r="I120" s="290"/>
      <c r="J120" s="290"/>
      <c r="K120" s="290"/>
    </row>
    <row r="121" ht="7.5" customHeight="1">
      <c r="B121" s="317"/>
      <c r="C121" s="318"/>
      <c r="D121" s="318"/>
      <c r="E121" s="318"/>
      <c r="F121" s="318"/>
      <c r="G121" s="318"/>
      <c r="H121" s="318"/>
      <c r="I121" s="318"/>
      <c r="J121" s="318"/>
      <c r="K121" s="319"/>
    </row>
    <row r="122" ht="45" customHeight="1">
      <c r="B122" s="320"/>
      <c r="C122" s="273" t="s">
        <v>1192</v>
      </c>
      <c r="D122" s="273"/>
      <c r="E122" s="273"/>
      <c r="F122" s="273"/>
      <c r="G122" s="273"/>
      <c r="H122" s="273"/>
      <c r="I122" s="273"/>
      <c r="J122" s="273"/>
      <c r="K122" s="321"/>
    </row>
    <row r="123" ht="17.25" customHeight="1">
      <c r="B123" s="322"/>
      <c r="C123" s="297" t="s">
        <v>1138</v>
      </c>
      <c r="D123" s="297"/>
      <c r="E123" s="297"/>
      <c r="F123" s="297" t="s">
        <v>1139</v>
      </c>
      <c r="G123" s="298"/>
      <c r="H123" s="297" t="s">
        <v>54</v>
      </c>
      <c r="I123" s="297" t="s">
        <v>57</v>
      </c>
      <c r="J123" s="297" t="s">
        <v>1140</v>
      </c>
      <c r="K123" s="323"/>
    </row>
    <row r="124" ht="17.25" customHeight="1">
      <c r="B124" s="322"/>
      <c r="C124" s="299" t="s">
        <v>1141</v>
      </c>
      <c r="D124" s="299"/>
      <c r="E124" s="299"/>
      <c r="F124" s="300" t="s">
        <v>1142</v>
      </c>
      <c r="G124" s="301"/>
      <c r="H124" s="299"/>
      <c r="I124" s="299"/>
      <c r="J124" s="299" t="s">
        <v>1143</v>
      </c>
      <c r="K124" s="323"/>
    </row>
    <row r="125" ht="5.25" customHeight="1">
      <c r="B125" s="324"/>
      <c r="C125" s="302"/>
      <c r="D125" s="302"/>
      <c r="E125" s="302"/>
      <c r="F125" s="302"/>
      <c r="G125" s="282"/>
      <c r="H125" s="302"/>
      <c r="I125" s="302"/>
      <c r="J125" s="302"/>
      <c r="K125" s="325"/>
    </row>
    <row r="126" ht="15" customHeight="1">
      <c r="B126" s="324"/>
      <c r="C126" s="282" t="s">
        <v>1147</v>
      </c>
      <c r="D126" s="302"/>
      <c r="E126" s="302"/>
      <c r="F126" s="304" t="s">
        <v>1144</v>
      </c>
      <c r="G126" s="282"/>
      <c r="H126" s="282" t="s">
        <v>1184</v>
      </c>
      <c r="I126" s="282" t="s">
        <v>1146</v>
      </c>
      <c r="J126" s="282">
        <v>120</v>
      </c>
      <c r="K126" s="326"/>
    </row>
    <row r="127" ht="15" customHeight="1">
      <c r="B127" s="324"/>
      <c r="C127" s="282" t="s">
        <v>1193</v>
      </c>
      <c r="D127" s="282"/>
      <c r="E127" s="282"/>
      <c r="F127" s="304" t="s">
        <v>1144</v>
      </c>
      <c r="G127" s="282"/>
      <c r="H127" s="282" t="s">
        <v>1194</v>
      </c>
      <c r="I127" s="282" t="s">
        <v>1146</v>
      </c>
      <c r="J127" s="282" t="s">
        <v>1195</v>
      </c>
      <c r="K127" s="326"/>
    </row>
    <row r="128" ht="15" customHeight="1">
      <c r="B128" s="324"/>
      <c r="C128" s="282" t="s">
        <v>1092</v>
      </c>
      <c r="D128" s="282"/>
      <c r="E128" s="282"/>
      <c r="F128" s="304" t="s">
        <v>1144</v>
      </c>
      <c r="G128" s="282"/>
      <c r="H128" s="282" t="s">
        <v>1196</v>
      </c>
      <c r="I128" s="282" t="s">
        <v>1146</v>
      </c>
      <c r="J128" s="282" t="s">
        <v>1195</v>
      </c>
      <c r="K128" s="326"/>
    </row>
    <row r="129" ht="15" customHeight="1">
      <c r="B129" s="324"/>
      <c r="C129" s="282" t="s">
        <v>1155</v>
      </c>
      <c r="D129" s="282"/>
      <c r="E129" s="282"/>
      <c r="F129" s="304" t="s">
        <v>1150</v>
      </c>
      <c r="G129" s="282"/>
      <c r="H129" s="282" t="s">
        <v>1156</v>
      </c>
      <c r="I129" s="282" t="s">
        <v>1146</v>
      </c>
      <c r="J129" s="282">
        <v>15</v>
      </c>
      <c r="K129" s="326"/>
    </row>
    <row r="130" ht="15" customHeight="1">
      <c r="B130" s="324"/>
      <c r="C130" s="306" t="s">
        <v>1157</v>
      </c>
      <c r="D130" s="306"/>
      <c r="E130" s="306"/>
      <c r="F130" s="307" t="s">
        <v>1150</v>
      </c>
      <c r="G130" s="306"/>
      <c r="H130" s="306" t="s">
        <v>1158</v>
      </c>
      <c r="I130" s="306" t="s">
        <v>1146</v>
      </c>
      <c r="J130" s="306">
        <v>15</v>
      </c>
      <c r="K130" s="326"/>
    </row>
    <row r="131" ht="15" customHeight="1">
      <c r="B131" s="324"/>
      <c r="C131" s="306" t="s">
        <v>1159</v>
      </c>
      <c r="D131" s="306"/>
      <c r="E131" s="306"/>
      <c r="F131" s="307" t="s">
        <v>1150</v>
      </c>
      <c r="G131" s="306"/>
      <c r="H131" s="306" t="s">
        <v>1160</v>
      </c>
      <c r="I131" s="306" t="s">
        <v>1146</v>
      </c>
      <c r="J131" s="306">
        <v>20</v>
      </c>
      <c r="K131" s="326"/>
    </row>
    <row r="132" ht="15" customHeight="1">
      <c r="B132" s="324"/>
      <c r="C132" s="306" t="s">
        <v>1161</v>
      </c>
      <c r="D132" s="306"/>
      <c r="E132" s="306"/>
      <c r="F132" s="307" t="s">
        <v>1150</v>
      </c>
      <c r="G132" s="306"/>
      <c r="H132" s="306" t="s">
        <v>1162</v>
      </c>
      <c r="I132" s="306" t="s">
        <v>1146</v>
      </c>
      <c r="J132" s="306">
        <v>20</v>
      </c>
      <c r="K132" s="326"/>
    </row>
    <row r="133" ht="15" customHeight="1">
      <c r="B133" s="324"/>
      <c r="C133" s="282" t="s">
        <v>1149</v>
      </c>
      <c r="D133" s="282"/>
      <c r="E133" s="282"/>
      <c r="F133" s="304" t="s">
        <v>1150</v>
      </c>
      <c r="G133" s="282"/>
      <c r="H133" s="282" t="s">
        <v>1184</v>
      </c>
      <c r="I133" s="282" t="s">
        <v>1146</v>
      </c>
      <c r="J133" s="282">
        <v>50</v>
      </c>
      <c r="K133" s="326"/>
    </row>
    <row r="134" ht="15" customHeight="1">
      <c r="B134" s="324"/>
      <c r="C134" s="282" t="s">
        <v>1163</v>
      </c>
      <c r="D134" s="282"/>
      <c r="E134" s="282"/>
      <c r="F134" s="304" t="s">
        <v>1150</v>
      </c>
      <c r="G134" s="282"/>
      <c r="H134" s="282" t="s">
        <v>1184</v>
      </c>
      <c r="I134" s="282" t="s">
        <v>1146</v>
      </c>
      <c r="J134" s="282">
        <v>50</v>
      </c>
      <c r="K134" s="326"/>
    </row>
    <row r="135" ht="15" customHeight="1">
      <c r="B135" s="324"/>
      <c r="C135" s="282" t="s">
        <v>1169</v>
      </c>
      <c r="D135" s="282"/>
      <c r="E135" s="282"/>
      <c r="F135" s="304" t="s">
        <v>1150</v>
      </c>
      <c r="G135" s="282"/>
      <c r="H135" s="282" t="s">
        <v>1184</v>
      </c>
      <c r="I135" s="282" t="s">
        <v>1146</v>
      </c>
      <c r="J135" s="282">
        <v>50</v>
      </c>
      <c r="K135" s="326"/>
    </row>
    <row r="136" ht="15" customHeight="1">
      <c r="B136" s="324"/>
      <c r="C136" s="282" t="s">
        <v>1171</v>
      </c>
      <c r="D136" s="282"/>
      <c r="E136" s="282"/>
      <c r="F136" s="304" t="s">
        <v>1150</v>
      </c>
      <c r="G136" s="282"/>
      <c r="H136" s="282" t="s">
        <v>1184</v>
      </c>
      <c r="I136" s="282" t="s">
        <v>1146</v>
      </c>
      <c r="J136" s="282">
        <v>50</v>
      </c>
      <c r="K136" s="326"/>
    </row>
    <row r="137" ht="15" customHeight="1">
      <c r="B137" s="324"/>
      <c r="C137" s="282" t="s">
        <v>1172</v>
      </c>
      <c r="D137" s="282"/>
      <c r="E137" s="282"/>
      <c r="F137" s="304" t="s">
        <v>1150</v>
      </c>
      <c r="G137" s="282"/>
      <c r="H137" s="282" t="s">
        <v>1197</v>
      </c>
      <c r="I137" s="282" t="s">
        <v>1146</v>
      </c>
      <c r="J137" s="282">
        <v>255</v>
      </c>
      <c r="K137" s="326"/>
    </row>
    <row r="138" ht="15" customHeight="1">
      <c r="B138" s="324"/>
      <c r="C138" s="282" t="s">
        <v>1174</v>
      </c>
      <c r="D138" s="282"/>
      <c r="E138" s="282"/>
      <c r="F138" s="304" t="s">
        <v>1144</v>
      </c>
      <c r="G138" s="282"/>
      <c r="H138" s="282" t="s">
        <v>1198</v>
      </c>
      <c r="I138" s="282" t="s">
        <v>1176</v>
      </c>
      <c r="J138" s="282"/>
      <c r="K138" s="326"/>
    </row>
    <row r="139" ht="15" customHeight="1">
      <c r="B139" s="324"/>
      <c r="C139" s="282" t="s">
        <v>1177</v>
      </c>
      <c r="D139" s="282"/>
      <c r="E139" s="282"/>
      <c r="F139" s="304" t="s">
        <v>1144</v>
      </c>
      <c r="G139" s="282"/>
      <c r="H139" s="282" t="s">
        <v>1199</v>
      </c>
      <c r="I139" s="282" t="s">
        <v>1179</v>
      </c>
      <c r="J139" s="282"/>
      <c r="K139" s="326"/>
    </row>
    <row r="140" ht="15" customHeight="1">
      <c r="B140" s="324"/>
      <c r="C140" s="282" t="s">
        <v>1180</v>
      </c>
      <c r="D140" s="282"/>
      <c r="E140" s="282"/>
      <c r="F140" s="304" t="s">
        <v>1144</v>
      </c>
      <c r="G140" s="282"/>
      <c r="H140" s="282" t="s">
        <v>1180</v>
      </c>
      <c r="I140" s="282" t="s">
        <v>1179</v>
      </c>
      <c r="J140" s="282"/>
      <c r="K140" s="326"/>
    </row>
    <row r="141" ht="15" customHeight="1">
      <c r="B141" s="324"/>
      <c r="C141" s="282" t="s">
        <v>38</v>
      </c>
      <c r="D141" s="282"/>
      <c r="E141" s="282"/>
      <c r="F141" s="304" t="s">
        <v>1144</v>
      </c>
      <c r="G141" s="282"/>
      <c r="H141" s="282" t="s">
        <v>1200</v>
      </c>
      <c r="I141" s="282" t="s">
        <v>1179</v>
      </c>
      <c r="J141" s="282"/>
      <c r="K141" s="326"/>
    </row>
    <row r="142" ht="15" customHeight="1">
      <c r="B142" s="324"/>
      <c r="C142" s="282" t="s">
        <v>1201</v>
      </c>
      <c r="D142" s="282"/>
      <c r="E142" s="282"/>
      <c r="F142" s="304" t="s">
        <v>1144</v>
      </c>
      <c r="G142" s="282"/>
      <c r="H142" s="282" t="s">
        <v>1202</v>
      </c>
      <c r="I142" s="282" t="s">
        <v>1179</v>
      </c>
      <c r="J142" s="282"/>
      <c r="K142" s="326"/>
    </row>
    <row r="143" ht="15" customHeight="1">
      <c r="B143" s="327"/>
      <c r="C143" s="328"/>
      <c r="D143" s="328"/>
      <c r="E143" s="328"/>
      <c r="F143" s="328"/>
      <c r="G143" s="328"/>
      <c r="H143" s="328"/>
      <c r="I143" s="328"/>
      <c r="J143" s="328"/>
      <c r="K143" s="329"/>
    </row>
    <row r="144" ht="18.75" customHeight="1">
      <c r="B144" s="279"/>
      <c r="C144" s="279"/>
      <c r="D144" s="279"/>
      <c r="E144" s="279"/>
      <c r="F144" s="316"/>
      <c r="G144" s="279"/>
      <c r="H144" s="279"/>
      <c r="I144" s="279"/>
      <c r="J144" s="279"/>
      <c r="K144" s="279"/>
    </row>
    <row r="145" ht="18.75" customHeight="1">
      <c r="B145" s="290"/>
      <c r="C145" s="290"/>
      <c r="D145" s="290"/>
      <c r="E145" s="290"/>
      <c r="F145" s="290"/>
      <c r="G145" s="290"/>
      <c r="H145" s="290"/>
      <c r="I145" s="290"/>
      <c r="J145" s="290"/>
      <c r="K145" s="290"/>
    </row>
    <row r="146" ht="7.5" customHeight="1">
      <c r="B146" s="291"/>
      <c r="C146" s="292"/>
      <c r="D146" s="292"/>
      <c r="E146" s="292"/>
      <c r="F146" s="292"/>
      <c r="G146" s="292"/>
      <c r="H146" s="292"/>
      <c r="I146" s="292"/>
      <c r="J146" s="292"/>
      <c r="K146" s="293"/>
    </row>
    <row r="147" ht="45" customHeight="1">
      <c r="B147" s="294"/>
      <c r="C147" s="295" t="s">
        <v>1203</v>
      </c>
      <c r="D147" s="295"/>
      <c r="E147" s="295"/>
      <c r="F147" s="295"/>
      <c r="G147" s="295"/>
      <c r="H147" s="295"/>
      <c r="I147" s="295"/>
      <c r="J147" s="295"/>
      <c r="K147" s="296"/>
    </row>
    <row r="148" ht="17.25" customHeight="1">
      <c r="B148" s="294"/>
      <c r="C148" s="297" t="s">
        <v>1138</v>
      </c>
      <c r="D148" s="297"/>
      <c r="E148" s="297"/>
      <c r="F148" s="297" t="s">
        <v>1139</v>
      </c>
      <c r="G148" s="298"/>
      <c r="H148" s="297" t="s">
        <v>54</v>
      </c>
      <c r="I148" s="297" t="s">
        <v>57</v>
      </c>
      <c r="J148" s="297" t="s">
        <v>1140</v>
      </c>
      <c r="K148" s="296"/>
    </row>
    <row r="149" ht="17.25" customHeight="1">
      <c r="B149" s="294"/>
      <c r="C149" s="299" t="s">
        <v>1141</v>
      </c>
      <c r="D149" s="299"/>
      <c r="E149" s="299"/>
      <c r="F149" s="300" t="s">
        <v>1142</v>
      </c>
      <c r="G149" s="301"/>
      <c r="H149" s="299"/>
      <c r="I149" s="299"/>
      <c r="J149" s="299" t="s">
        <v>1143</v>
      </c>
      <c r="K149" s="296"/>
    </row>
    <row r="150" ht="5.25" customHeight="1">
      <c r="B150" s="305"/>
      <c r="C150" s="302"/>
      <c r="D150" s="302"/>
      <c r="E150" s="302"/>
      <c r="F150" s="302"/>
      <c r="G150" s="303"/>
      <c r="H150" s="302"/>
      <c r="I150" s="302"/>
      <c r="J150" s="302"/>
      <c r="K150" s="326"/>
    </row>
    <row r="151" ht="15" customHeight="1">
      <c r="B151" s="305"/>
      <c r="C151" s="330" t="s">
        <v>1147</v>
      </c>
      <c r="D151" s="282"/>
      <c r="E151" s="282"/>
      <c r="F151" s="331" t="s">
        <v>1144</v>
      </c>
      <c r="G151" s="282"/>
      <c r="H151" s="330" t="s">
        <v>1184</v>
      </c>
      <c r="I151" s="330" t="s">
        <v>1146</v>
      </c>
      <c r="J151" s="330">
        <v>120</v>
      </c>
      <c r="K151" s="326"/>
    </row>
    <row r="152" ht="15" customHeight="1">
      <c r="B152" s="305"/>
      <c r="C152" s="330" t="s">
        <v>1193</v>
      </c>
      <c r="D152" s="282"/>
      <c r="E152" s="282"/>
      <c r="F152" s="331" t="s">
        <v>1144</v>
      </c>
      <c r="G152" s="282"/>
      <c r="H152" s="330" t="s">
        <v>1204</v>
      </c>
      <c r="I152" s="330" t="s">
        <v>1146</v>
      </c>
      <c r="J152" s="330" t="s">
        <v>1195</v>
      </c>
      <c r="K152" s="326"/>
    </row>
    <row r="153" ht="15" customHeight="1">
      <c r="B153" s="305"/>
      <c r="C153" s="330" t="s">
        <v>1092</v>
      </c>
      <c r="D153" s="282"/>
      <c r="E153" s="282"/>
      <c r="F153" s="331" t="s">
        <v>1144</v>
      </c>
      <c r="G153" s="282"/>
      <c r="H153" s="330" t="s">
        <v>1205</v>
      </c>
      <c r="I153" s="330" t="s">
        <v>1146</v>
      </c>
      <c r="J153" s="330" t="s">
        <v>1195</v>
      </c>
      <c r="K153" s="326"/>
    </row>
    <row r="154" ht="15" customHeight="1">
      <c r="B154" s="305"/>
      <c r="C154" s="330" t="s">
        <v>1149</v>
      </c>
      <c r="D154" s="282"/>
      <c r="E154" s="282"/>
      <c r="F154" s="331" t="s">
        <v>1150</v>
      </c>
      <c r="G154" s="282"/>
      <c r="H154" s="330" t="s">
        <v>1184</v>
      </c>
      <c r="I154" s="330" t="s">
        <v>1146</v>
      </c>
      <c r="J154" s="330">
        <v>50</v>
      </c>
      <c r="K154" s="326"/>
    </row>
    <row r="155" ht="15" customHeight="1">
      <c r="B155" s="305"/>
      <c r="C155" s="330" t="s">
        <v>1152</v>
      </c>
      <c r="D155" s="282"/>
      <c r="E155" s="282"/>
      <c r="F155" s="331" t="s">
        <v>1144</v>
      </c>
      <c r="G155" s="282"/>
      <c r="H155" s="330" t="s">
        <v>1184</v>
      </c>
      <c r="I155" s="330" t="s">
        <v>1154</v>
      </c>
      <c r="J155" s="330"/>
      <c r="K155" s="326"/>
    </row>
    <row r="156" ht="15" customHeight="1">
      <c r="B156" s="305"/>
      <c r="C156" s="330" t="s">
        <v>1163</v>
      </c>
      <c r="D156" s="282"/>
      <c r="E156" s="282"/>
      <c r="F156" s="331" t="s">
        <v>1150</v>
      </c>
      <c r="G156" s="282"/>
      <c r="H156" s="330" t="s">
        <v>1184</v>
      </c>
      <c r="I156" s="330" t="s">
        <v>1146</v>
      </c>
      <c r="J156" s="330">
        <v>50</v>
      </c>
      <c r="K156" s="326"/>
    </row>
    <row r="157" ht="15" customHeight="1">
      <c r="B157" s="305"/>
      <c r="C157" s="330" t="s">
        <v>1171</v>
      </c>
      <c r="D157" s="282"/>
      <c r="E157" s="282"/>
      <c r="F157" s="331" t="s">
        <v>1150</v>
      </c>
      <c r="G157" s="282"/>
      <c r="H157" s="330" t="s">
        <v>1184</v>
      </c>
      <c r="I157" s="330" t="s">
        <v>1146</v>
      </c>
      <c r="J157" s="330">
        <v>50</v>
      </c>
      <c r="K157" s="326"/>
    </row>
    <row r="158" ht="15" customHeight="1">
      <c r="B158" s="305"/>
      <c r="C158" s="330" t="s">
        <v>1169</v>
      </c>
      <c r="D158" s="282"/>
      <c r="E158" s="282"/>
      <c r="F158" s="331" t="s">
        <v>1150</v>
      </c>
      <c r="G158" s="282"/>
      <c r="H158" s="330" t="s">
        <v>1184</v>
      </c>
      <c r="I158" s="330" t="s">
        <v>1146</v>
      </c>
      <c r="J158" s="330">
        <v>50</v>
      </c>
      <c r="K158" s="326"/>
    </row>
    <row r="159" ht="15" customHeight="1">
      <c r="B159" s="305"/>
      <c r="C159" s="330" t="s">
        <v>81</v>
      </c>
      <c r="D159" s="282"/>
      <c r="E159" s="282"/>
      <c r="F159" s="331" t="s">
        <v>1144</v>
      </c>
      <c r="G159" s="282"/>
      <c r="H159" s="330" t="s">
        <v>1206</v>
      </c>
      <c r="I159" s="330" t="s">
        <v>1146</v>
      </c>
      <c r="J159" s="330" t="s">
        <v>1207</v>
      </c>
      <c r="K159" s="326"/>
    </row>
    <row r="160" ht="15" customHeight="1">
      <c r="B160" s="305"/>
      <c r="C160" s="330" t="s">
        <v>1208</v>
      </c>
      <c r="D160" s="282"/>
      <c r="E160" s="282"/>
      <c r="F160" s="331" t="s">
        <v>1144</v>
      </c>
      <c r="G160" s="282"/>
      <c r="H160" s="330" t="s">
        <v>1209</v>
      </c>
      <c r="I160" s="330" t="s">
        <v>1179</v>
      </c>
      <c r="J160" s="330"/>
      <c r="K160" s="326"/>
    </row>
    <row r="161" ht="15" customHeight="1">
      <c r="B161" s="332"/>
      <c r="C161" s="314"/>
      <c r="D161" s="314"/>
      <c r="E161" s="314"/>
      <c r="F161" s="314"/>
      <c r="G161" s="314"/>
      <c r="H161" s="314"/>
      <c r="I161" s="314"/>
      <c r="J161" s="314"/>
      <c r="K161" s="333"/>
    </row>
    <row r="162" ht="18.75" customHeight="1">
      <c r="B162" s="279"/>
      <c r="C162" s="282"/>
      <c r="D162" s="282"/>
      <c r="E162" s="282"/>
      <c r="F162" s="304"/>
      <c r="G162" s="282"/>
      <c r="H162" s="282"/>
      <c r="I162" s="282"/>
      <c r="J162" s="282"/>
      <c r="K162" s="279"/>
    </row>
    <row r="163" ht="18.75" customHeight="1">
      <c r="B163" s="290"/>
      <c r="C163" s="290"/>
      <c r="D163" s="290"/>
      <c r="E163" s="290"/>
      <c r="F163" s="290"/>
      <c r="G163" s="290"/>
      <c r="H163" s="290"/>
      <c r="I163" s="290"/>
      <c r="J163" s="290"/>
      <c r="K163" s="290"/>
    </row>
    <row r="164" ht="7.5" customHeight="1">
      <c r="B164" s="269"/>
      <c r="C164" s="270"/>
      <c r="D164" s="270"/>
      <c r="E164" s="270"/>
      <c r="F164" s="270"/>
      <c r="G164" s="270"/>
      <c r="H164" s="270"/>
      <c r="I164" s="270"/>
      <c r="J164" s="270"/>
      <c r="K164" s="271"/>
    </row>
    <row r="165" ht="45" customHeight="1">
      <c r="B165" s="272"/>
      <c r="C165" s="273" t="s">
        <v>1210</v>
      </c>
      <c r="D165" s="273"/>
      <c r="E165" s="273"/>
      <c r="F165" s="273"/>
      <c r="G165" s="273"/>
      <c r="H165" s="273"/>
      <c r="I165" s="273"/>
      <c r="J165" s="273"/>
      <c r="K165" s="274"/>
    </row>
    <row r="166" ht="17.25" customHeight="1">
      <c r="B166" s="272"/>
      <c r="C166" s="297" t="s">
        <v>1138</v>
      </c>
      <c r="D166" s="297"/>
      <c r="E166" s="297"/>
      <c r="F166" s="297" t="s">
        <v>1139</v>
      </c>
      <c r="G166" s="334"/>
      <c r="H166" s="335" t="s">
        <v>54</v>
      </c>
      <c r="I166" s="335" t="s">
        <v>57</v>
      </c>
      <c r="J166" s="297" t="s">
        <v>1140</v>
      </c>
      <c r="K166" s="274"/>
    </row>
    <row r="167" ht="17.25" customHeight="1">
      <c r="B167" s="275"/>
      <c r="C167" s="299" t="s">
        <v>1141</v>
      </c>
      <c r="D167" s="299"/>
      <c r="E167" s="299"/>
      <c r="F167" s="300" t="s">
        <v>1142</v>
      </c>
      <c r="G167" s="336"/>
      <c r="H167" s="337"/>
      <c r="I167" s="337"/>
      <c r="J167" s="299" t="s">
        <v>1143</v>
      </c>
      <c r="K167" s="277"/>
    </row>
    <row r="168" ht="5.25" customHeight="1">
      <c r="B168" s="305"/>
      <c r="C168" s="302"/>
      <c r="D168" s="302"/>
      <c r="E168" s="302"/>
      <c r="F168" s="302"/>
      <c r="G168" s="303"/>
      <c r="H168" s="302"/>
      <c r="I168" s="302"/>
      <c r="J168" s="302"/>
      <c r="K168" s="326"/>
    </row>
    <row r="169" ht="15" customHeight="1">
      <c r="B169" s="305"/>
      <c r="C169" s="282" t="s">
        <v>1147</v>
      </c>
      <c r="D169" s="282"/>
      <c r="E169" s="282"/>
      <c r="F169" s="304" t="s">
        <v>1144</v>
      </c>
      <c r="G169" s="282"/>
      <c r="H169" s="282" t="s">
        <v>1184</v>
      </c>
      <c r="I169" s="282" t="s">
        <v>1146</v>
      </c>
      <c r="J169" s="282">
        <v>120</v>
      </c>
      <c r="K169" s="326"/>
    </row>
    <row r="170" ht="15" customHeight="1">
      <c r="B170" s="305"/>
      <c r="C170" s="282" t="s">
        <v>1193</v>
      </c>
      <c r="D170" s="282"/>
      <c r="E170" s="282"/>
      <c r="F170" s="304" t="s">
        <v>1144</v>
      </c>
      <c r="G170" s="282"/>
      <c r="H170" s="282" t="s">
        <v>1194</v>
      </c>
      <c r="I170" s="282" t="s">
        <v>1146</v>
      </c>
      <c r="J170" s="282" t="s">
        <v>1195</v>
      </c>
      <c r="K170" s="326"/>
    </row>
    <row r="171" ht="15" customHeight="1">
      <c r="B171" s="305"/>
      <c r="C171" s="282" t="s">
        <v>1092</v>
      </c>
      <c r="D171" s="282"/>
      <c r="E171" s="282"/>
      <c r="F171" s="304" t="s">
        <v>1144</v>
      </c>
      <c r="G171" s="282"/>
      <c r="H171" s="282" t="s">
        <v>1211</v>
      </c>
      <c r="I171" s="282" t="s">
        <v>1146</v>
      </c>
      <c r="J171" s="282" t="s">
        <v>1195</v>
      </c>
      <c r="K171" s="326"/>
    </row>
    <row r="172" ht="15" customHeight="1">
      <c r="B172" s="305"/>
      <c r="C172" s="282" t="s">
        <v>1149</v>
      </c>
      <c r="D172" s="282"/>
      <c r="E172" s="282"/>
      <c r="F172" s="304" t="s">
        <v>1150</v>
      </c>
      <c r="G172" s="282"/>
      <c r="H172" s="282" t="s">
        <v>1211</v>
      </c>
      <c r="I172" s="282" t="s">
        <v>1146</v>
      </c>
      <c r="J172" s="282">
        <v>50</v>
      </c>
      <c r="K172" s="326"/>
    </row>
    <row r="173" ht="15" customHeight="1">
      <c r="B173" s="305"/>
      <c r="C173" s="282" t="s">
        <v>1152</v>
      </c>
      <c r="D173" s="282"/>
      <c r="E173" s="282"/>
      <c r="F173" s="304" t="s">
        <v>1144</v>
      </c>
      <c r="G173" s="282"/>
      <c r="H173" s="282" t="s">
        <v>1211</v>
      </c>
      <c r="I173" s="282" t="s">
        <v>1154</v>
      </c>
      <c r="J173" s="282"/>
      <c r="K173" s="326"/>
    </row>
    <row r="174" ht="15" customHeight="1">
      <c r="B174" s="305"/>
      <c r="C174" s="282" t="s">
        <v>1163</v>
      </c>
      <c r="D174" s="282"/>
      <c r="E174" s="282"/>
      <c r="F174" s="304" t="s">
        <v>1150</v>
      </c>
      <c r="G174" s="282"/>
      <c r="H174" s="282" t="s">
        <v>1211</v>
      </c>
      <c r="I174" s="282" t="s">
        <v>1146</v>
      </c>
      <c r="J174" s="282">
        <v>50</v>
      </c>
      <c r="K174" s="326"/>
    </row>
    <row r="175" ht="15" customHeight="1">
      <c r="B175" s="305"/>
      <c r="C175" s="282" t="s">
        <v>1171</v>
      </c>
      <c r="D175" s="282"/>
      <c r="E175" s="282"/>
      <c r="F175" s="304" t="s">
        <v>1150</v>
      </c>
      <c r="G175" s="282"/>
      <c r="H175" s="282" t="s">
        <v>1211</v>
      </c>
      <c r="I175" s="282" t="s">
        <v>1146</v>
      </c>
      <c r="J175" s="282">
        <v>50</v>
      </c>
      <c r="K175" s="326"/>
    </row>
    <row r="176" ht="15" customHeight="1">
      <c r="B176" s="305"/>
      <c r="C176" s="282" t="s">
        <v>1169</v>
      </c>
      <c r="D176" s="282"/>
      <c r="E176" s="282"/>
      <c r="F176" s="304" t="s">
        <v>1150</v>
      </c>
      <c r="G176" s="282"/>
      <c r="H176" s="282" t="s">
        <v>1211</v>
      </c>
      <c r="I176" s="282" t="s">
        <v>1146</v>
      </c>
      <c r="J176" s="282">
        <v>50</v>
      </c>
      <c r="K176" s="326"/>
    </row>
    <row r="177" ht="15" customHeight="1">
      <c r="B177" s="305"/>
      <c r="C177" s="282" t="s">
        <v>112</v>
      </c>
      <c r="D177" s="282"/>
      <c r="E177" s="282"/>
      <c r="F177" s="304" t="s">
        <v>1144</v>
      </c>
      <c r="G177" s="282"/>
      <c r="H177" s="282" t="s">
        <v>1212</v>
      </c>
      <c r="I177" s="282" t="s">
        <v>1213</v>
      </c>
      <c r="J177" s="282"/>
      <c r="K177" s="326"/>
    </row>
    <row r="178" ht="15" customHeight="1">
      <c r="B178" s="305"/>
      <c r="C178" s="282" t="s">
        <v>57</v>
      </c>
      <c r="D178" s="282"/>
      <c r="E178" s="282"/>
      <c r="F178" s="304" t="s">
        <v>1144</v>
      </c>
      <c r="G178" s="282"/>
      <c r="H178" s="282" t="s">
        <v>1214</v>
      </c>
      <c r="I178" s="282" t="s">
        <v>1215</v>
      </c>
      <c r="J178" s="282">
        <v>1</v>
      </c>
      <c r="K178" s="326"/>
    </row>
    <row r="179" ht="15" customHeight="1">
      <c r="B179" s="305"/>
      <c r="C179" s="282" t="s">
        <v>53</v>
      </c>
      <c r="D179" s="282"/>
      <c r="E179" s="282"/>
      <c r="F179" s="304" t="s">
        <v>1144</v>
      </c>
      <c r="G179" s="282"/>
      <c r="H179" s="282" t="s">
        <v>1216</v>
      </c>
      <c r="I179" s="282" t="s">
        <v>1146</v>
      </c>
      <c r="J179" s="282">
        <v>20</v>
      </c>
      <c r="K179" s="326"/>
    </row>
    <row r="180" ht="15" customHeight="1">
      <c r="B180" s="305"/>
      <c r="C180" s="282" t="s">
        <v>54</v>
      </c>
      <c r="D180" s="282"/>
      <c r="E180" s="282"/>
      <c r="F180" s="304" t="s">
        <v>1144</v>
      </c>
      <c r="G180" s="282"/>
      <c r="H180" s="282" t="s">
        <v>1217</v>
      </c>
      <c r="I180" s="282" t="s">
        <v>1146</v>
      </c>
      <c r="J180" s="282">
        <v>255</v>
      </c>
      <c r="K180" s="326"/>
    </row>
    <row r="181" ht="15" customHeight="1">
      <c r="B181" s="305"/>
      <c r="C181" s="282" t="s">
        <v>113</v>
      </c>
      <c r="D181" s="282"/>
      <c r="E181" s="282"/>
      <c r="F181" s="304" t="s">
        <v>1144</v>
      </c>
      <c r="G181" s="282"/>
      <c r="H181" s="282" t="s">
        <v>1108</v>
      </c>
      <c r="I181" s="282" t="s">
        <v>1146</v>
      </c>
      <c r="J181" s="282">
        <v>10</v>
      </c>
      <c r="K181" s="326"/>
    </row>
    <row r="182" ht="15" customHeight="1">
      <c r="B182" s="305"/>
      <c r="C182" s="282" t="s">
        <v>114</v>
      </c>
      <c r="D182" s="282"/>
      <c r="E182" s="282"/>
      <c r="F182" s="304" t="s">
        <v>1144</v>
      </c>
      <c r="G182" s="282"/>
      <c r="H182" s="282" t="s">
        <v>1218</v>
      </c>
      <c r="I182" s="282" t="s">
        <v>1179</v>
      </c>
      <c r="J182" s="282"/>
      <c r="K182" s="326"/>
    </row>
    <row r="183" ht="15" customHeight="1">
      <c r="B183" s="305"/>
      <c r="C183" s="282" t="s">
        <v>1219</v>
      </c>
      <c r="D183" s="282"/>
      <c r="E183" s="282"/>
      <c r="F183" s="304" t="s">
        <v>1144</v>
      </c>
      <c r="G183" s="282"/>
      <c r="H183" s="282" t="s">
        <v>1220</v>
      </c>
      <c r="I183" s="282" t="s">
        <v>1179</v>
      </c>
      <c r="J183" s="282"/>
      <c r="K183" s="326"/>
    </row>
    <row r="184" ht="15" customHeight="1">
      <c r="B184" s="305"/>
      <c r="C184" s="282" t="s">
        <v>1208</v>
      </c>
      <c r="D184" s="282"/>
      <c r="E184" s="282"/>
      <c r="F184" s="304" t="s">
        <v>1144</v>
      </c>
      <c r="G184" s="282"/>
      <c r="H184" s="282" t="s">
        <v>1221</v>
      </c>
      <c r="I184" s="282" t="s">
        <v>1179</v>
      </c>
      <c r="J184" s="282"/>
      <c r="K184" s="326"/>
    </row>
    <row r="185" ht="15" customHeight="1">
      <c r="B185" s="305"/>
      <c r="C185" s="282" t="s">
        <v>116</v>
      </c>
      <c r="D185" s="282"/>
      <c r="E185" s="282"/>
      <c r="F185" s="304" t="s">
        <v>1150</v>
      </c>
      <c r="G185" s="282"/>
      <c r="H185" s="282" t="s">
        <v>1222</v>
      </c>
      <c r="I185" s="282" t="s">
        <v>1146</v>
      </c>
      <c r="J185" s="282">
        <v>50</v>
      </c>
      <c r="K185" s="326"/>
    </row>
    <row r="186" ht="15" customHeight="1">
      <c r="B186" s="305"/>
      <c r="C186" s="282" t="s">
        <v>1223</v>
      </c>
      <c r="D186" s="282"/>
      <c r="E186" s="282"/>
      <c r="F186" s="304" t="s">
        <v>1150</v>
      </c>
      <c r="G186" s="282"/>
      <c r="H186" s="282" t="s">
        <v>1224</v>
      </c>
      <c r="I186" s="282" t="s">
        <v>1225</v>
      </c>
      <c r="J186" s="282"/>
      <c r="K186" s="326"/>
    </row>
    <row r="187" ht="15" customHeight="1">
      <c r="B187" s="305"/>
      <c r="C187" s="282" t="s">
        <v>1226</v>
      </c>
      <c r="D187" s="282"/>
      <c r="E187" s="282"/>
      <c r="F187" s="304" t="s">
        <v>1150</v>
      </c>
      <c r="G187" s="282"/>
      <c r="H187" s="282" t="s">
        <v>1227</v>
      </c>
      <c r="I187" s="282" t="s">
        <v>1225</v>
      </c>
      <c r="J187" s="282"/>
      <c r="K187" s="326"/>
    </row>
    <row r="188" ht="15" customHeight="1">
      <c r="B188" s="305"/>
      <c r="C188" s="282" t="s">
        <v>1228</v>
      </c>
      <c r="D188" s="282"/>
      <c r="E188" s="282"/>
      <c r="F188" s="304" t="s">
        <v>1150</v>
      </c>
      <c r="G188" s="282"/>
      <c r="H188" s="282" t="s">
        <v>1229</v>
      </c>
      <c r="I188" s="282" t="s">
        <v>1225</v>
      </c>
      <c r="J188" s="282"/>
      <c r="K188" s="326"/>
    </row>
    <row r="189" ht="15" customHeight="1">
      <c r="B189" s="305"/>
      <c r="C189" s="338" t="s">
        <v>1230</v>
      </c>
      <c r="D189" s="282"/>
      <c r="E189" s="282"/>
      <c r="F189" s="304" t="s">
        <v>1150</v>
      </c>
      <c r="G189" s="282"/>
      <c r="H189" s="282" t="s">
        <v>1231</v>
      </c>
      <c r="I189" s="282" t="s">
        <v>1232</v>
      </c>
      <c r="J189" s="339" t="s">
        <v>1233</v>
      </c>
      <c r="K189" s="326"/>
    </row>
    <row r="190" ht="15" customHeight="1">
      <c r="B190" s="305"/>
      <c r="C190" s="289" t="s">
        <v>42</v>
      </c>
      <c r="D190" s="282"/>
      <c r="E190" s="282"/>
      <c r="F190" s="304" t="s">
        <v>1144</v>
      </c>
      <c r="G190" s="282"/>
      <c r="H190" s="279" t="s">
        <v>1234</v>
      </c>
      <c r="I190" s="282" t="s">
        <v>1235</v>
      </c>
      <c r="J190" s="282"/>
      <c r="K190" s="326"/>
    </row>
    <row r="191" ht="15" customHeight="1">
      <c r="B191" s="305"/>
      <c r="C191" s="289" t="s">
        <v>1236</v>
      </c>
      <c r="D191" s="282"/>
      <c r="E191" s="282"/>
      <c r="F191" s="304" t="s">
        <v>1144</v>
      </c>
      <c r="G191" s="282"/>
      <c r="H191" s="282" t="s">
        <v>1237</v>
      </c>
      <c r="I191" s="282" t="s">
        <v>1179</v>
      </c>
      <c r="J191" s="282"/>
      <c r="K191" s="326"/>
    </row>
    <row r="192" ht="15" customHeight="1">
      <c r="B192" s="305"/>
      <c r="C192" s="289" t="s">
        <v>1238</v>
      </c>
      <c r="D192" s="282"/>
      <c r="E192" s="282"/>
      <c r="F192" s="304" t="s">
        <v>1144</v>
      </c>
      <c r="G192" s="282"/>
      <c r="H192" s="282" t="s">
        <v>1239</v>
      </c>
      <c r="I192" s="282" t="s">
        <v>1179</v>
      </c>
      <c r="J192" s="282"/>
      <c r="K192" s="326"/>
    </row>
    <row r="193" ht="15" customHeight="1">
      <c r="B193" s="305"/>
      <c r="C193" s="289" t="s">
        <v>1240</v>
      </c>
      <c r="D193" s="282"/>
      <c r="E193" s="282"/>
      <c r="F193" s="304" t="s">
        <v>1150</v>
      </c>
      <c r="G193" s="282"/>
      <c r="H193" s="282" t="s">
        <v>1241</v>
      </c>
      <c r="I193" s="282" t="s">
        <v>1179</v>
      </c>
      <c r="J193" s="282"/>
      <c r="K193" s="326"/>
    </row>
    <row r="194" ht="15" customHeight="1">
      <c r="B194" s="332"/>
      <c r="C194" s="340"/>
      <c r="D194" s="314"/>
      <c r="E194" s="314"/>
      <c r="F194" s="314"/>
      <c r="G194" s="314"/>
      <c r="H194" s="314"/>
      <c r="I194" s="314"/>
      <c r="J194" s="314"/>
      <c r="K194" s="333"/>
    </row>
    <row r="195" ht="18.75" customHeight="1">
      <c r="B195" s="279"/>
      <c r="C195" s="282"/>
      <c r="D195" s="282"/>
      <c r="E195" s="282"/>
      <c r="F195" s="304"/>
      <c r="G195" s="282"/>
      <c r="H195" s="282"/>
      <c r="I195" s="282"/>
      <c r="J195" s="282"/>
      <c r="K195" s="279"/>
    </row>
    <row r="196" ht="18.75" customHeight="1">
      <c r="B196" s="279"/>
      <c r="C196" s="282"/>
      <c r="D196" s="282"/>
      <c r="E196" s="282"/>
      <c r="F196" s="304"/>
      <c r="G196" s="282"/>
      <c r="H196" s="282"/>
      <c r="I196" s="282"/>
      <c r="J196" s="282"/>
      <c r="K196" s="279"/>
    </row>
    <row r="197" ht="18.75" customHeight="1">
      <c r="B197" s="290"/>
      <c r="C197" s="290"/>
      <c r="D197" s="290"/>
      <c r="E197" s="290"/>
      <c r="F197" s="290"/>
      <c r="G197" s="290"/>
      <c r="H197" s="290"/>
      <c r="I197" s="290"/>
      <c r="J197" s="290"/>
      <c r="K197" s="290"/>
    </row>
    <row r="198" ht="13.5">
      <c r="B198" s="269"/>
      <c r="C198" s="270"/>
      <c r="D198" s="270"/>
      <c r="E198" s="270"/>
      <c r="F198" s="270"/>
      <c r="G198" s="270"/>
      <c r="H198" s="270"/>
      <c r="I198" s="270"/>
      <c r="J198" s="270"/>
      <c r="K198" s="271"/>
    </row>
    <row r="199" ht="21">
      <c r="B199" s="272"/>
      <c r="C199" s="273" t="s">
        <v>1242</v>
      </c>
      <c r="D199" s="273"/>
      <c r="E199" s="273"/>
      <c r="F199" s="273"/>
      <c r="G199" s="273"/>
      <c r="H199" s="273"/>
      <c r="I199" s="273"/>
      <c r="J199" s="273"/>
      <c r="K199" s="274"/>
    </row>
    <row r="200" ht="25.5" customHeight="1">
      <c r="B200" s="272"/>
      <c r="C200" s="341" t="s">
        <v>1243</v>
      </c>
      <c r="D200" s="341"/>
      <c r="E200" s="341"/>
      <c r="F200" s="341" t="s">
        <v>1244</v>
      </c>
      <c r="G200" s="342"/>
      <c r="H200" s="341" t="s">
        <v>1245</v>
      </c>
      <c r="I200" s="341"/>
      <c r="J200" s="341"/>
      <c r="K200" s="274"/>
    </row>
    <row r="201" ht="5.25" customHeight="1">
      <c r="B201" s="305"/>
      <c r="C201" s="302"/>
      <c r="D201" s="302"/>
      <c r="E201" s="302"/>
      <c r="F201" s="302"/>
      <c r="G201" s="282"/>
      <c r="H201" s="302"/>
      <c r="I201" s="302"/>
      <c r="J201" s="302"/>
      <c r="K201" s="326"/>
    </row>
    <row r="202" ht="15" customHeight="1">
      <c r="B202" s="305"/>
      <c r="C202" s="282" t="s">
        <v>1235</v>
      </c>
      <c r="D202" s="282"/>
      <c r="E202" s="282"/>
      <c r="F202" s="304" t="s">
        <v>43</v>
      </c>
      <c r="G202" s="282"/>
      <c r="H202" s="282" t="s">
        <v>1246</v>
      </c>
      <c r="I202" s="282"/>
      <c r="J202" s="282"/>
      <c r="K202" s="326"/>
    </row>
    <row r="203" ht="15" customHeight="1">
      <c r="B203" s="305"/>
      <c r="C203" s="311"/>
      <c r="D203" s="282"/>
      <c r="E203" s="282"/>
      <c r="F203" s="304" t="s">
        <v>44</v>
      </c>
      <c r="G203" s="282"/>
      <c r="H203" s="282" t="s">
        <v>1247</v>
      </c>
      <c r="I203" s="282"/>
      <c r="J203" s="282"/>
      <c r="K203" s="326"/>
    </row>
    <row r="204" ht="15" customHeight="1">
      <c r="B204" s="305"/>
      <c r="C204" s="311"/>
      <c r="D204" s="282"/>
      <c r="E204" s="282"/>
      <c r="F204" s="304" t="s">
        <v>47</v>
      </c>
      <c r="G204" s="282"/>
      <c r="H204" s="282" t="s">
        <v>1248</v>
      </c>
      <c r="I204" s="282"/>
      <c r="J204" s="282"/>
      <c r="K204" s="326"/>
    </row>
    <row r="205" ht="15" customHeight="1">
      <c r="B205" s="305"/>
      <c r="C205" s="282"/>
      <c r="D205" s="282"/>
      <c r="E205" s="282"/>
      <c r="F205" s="304" t="s">
        <v>45</v>
      </c>
      <c r="G205" s="282"/>
      <c r="H205" s="282" t="s">
        <v>1249</v>
      </c>
      <c r="I205" s="282"/>
      <c r="J205" s="282"/>
      <c r="K205" s="326"/>
    </row>
    <row r="206" ht="15" customHeight="1">
      <c r="B206" s="305"/>
      <c r="C206" s="282"/>
      <c r="D206" s="282"/>
      <c r="E206" s="282"/>
      <c r="F206" s="304" t="s">
        <v>46</v>
      </c>
      <c r="G206" s="282"/>
      <c r="H206" s="282" t="s">
        <v>1250</v>
      </c>
      <c r="I206" s="282"/>
      <c r="J206" s="282"/>
      <c r="K206" s="326"/>
    </row>
    <row r="207" ht="15" customHeight="1">
      <c r="B207" s="305"/>
      <c r="C207" s="282"/>
      <c r="D207" s="282"/>
      <c r="E207" s="282"/>
      <c r="F207" s="304"/>
      <c r="G207" s="282"/>
      <c r="H207" s="282"/>
      <c r="I207" s="282"/>
      <c r="J207" s="282"/>
      <c r="K207" s="326"/>
    </row>
    <row r="208" ht="15" customHeight="1">
      <c r="B208" s="305"/>
      <c r="C208" s="282" t="s">
        <v>1191</v>
      </c>
      <c r="D208" s="282"/>
      <c r="E208" s="282"/>
      <c r="F208" s="304" t="s">
        <v>76</v>
      </c>
      <c r="G208" s="282"/>
      <c r="H208" s="282" t="s">
        <v>1251</v>
      </c>
      <c r="I208" s="282"/>
      <c r="J208" s="282"/>
      <c r="K208" s="326"/>
    </row>
    <row r="209" ht="15" customHeight="1">
      <c r="B209" s="305"/>
      <c r="C209" s="311"/>
      <c r="D209" s="282"/>
      <c r="E209" s="282"/>
      <c r="F209" s="304" t="s">
        <v>1086</v>
      </c>
      <c r="G209" s="282"/>
      <c r="H209" s="282" t="s">
        <v>1087</v>
      </c>
      <c r="I209" s="282"/>
      <c r="J209" s="282"/>
      <c r="K209" s="326"/>
    </row>
    <row r="210" ht="15" customHeight="1">
      <c r="B210" s="305"/>
      <c r="C210" s="282"/>
      <c r="D210" s="282"/>
      <c r="E210" s="282"/>
      <c r="F210" s="304" t="s">
        <v>1084</v>
      </c>
      <c r="G210" s="282"/>
      <c r="H210" s="282" t="s">
        <v>1252</v>
      </c>
      <c r="I210" s="282"/>
      <c r="J210" s="282"/>
      <c r="K210" s="326"/>
    </row>
    <row r="211" ht="15" customHeight="1">
      <c r="B211" s="343"/>
      <c r="C211" s="311"/>
      <c r="D211" s="311"/>
      <c r="E211" s="311"/>
      <c r="F211" s="304" t="s">
        <v>1088</v>
      </c>
      <c r="G211" s="289"/>
      <c r="H211" s="330" t="s">
        <v>1089</v>
      </c>
      <c r="I211" s="330"/>
      <c r="J211" s="330"/>
      <c r="K211" s="344"/>
    </row>
    <row r="212" ht="15" customHeight="1">
      <c r="B212" s="343"/>
      <c r="C212" s="311"/>
      <c r="D212" s="311"/>
      <c r="E212" s="311"/>
      <c r="F212" s="304" t="s">
        <v>1090</v>
      </c>
      <c r="G212" s="289"/>
      <c r="H212" s="330" t="s">
        <v>1253</v>
      </c>
      <c r="I212" s="330"/>
      <c r="J212" s="330"/>
      <c r="K212" s="344"/>
    </row>
    <row r="213" ht="15" customHeight="1">
      <c r="B213" s="343"/>
      <c r="C213" s="311"/>
      <c r="D213" s="311"/>
      <c r="E213" s="311"/>
      <c r="F213" s="345"/>
      <c r="G213" s="289"/>
      <c r="H213" s="346"/>
      <c r="I213" s="346"/>
      <c r="J213" s="346"/>
      <c r="K213" s="344"/>
    </row>
    <row r="214" ht="15" customHeight="1">
      <c r="B214" s="343"/>
      <c r="C214" s="282" t="s">
        <v>1215</v>
      </c>
      <c r="D214" s="311"/>
      <c r="E214" s="311"/>
      <c r="F214" s="304">
        <v>1</v>
      </c>
      <c r="G214" s="289"/>
      <c r="H214" s="330" t="s">
        <v>1254</v>
      </c>
      <c r="I214" s="330"/>
      <c r="J214" s="330"/>
      <c r="K214" s="344"/>
    </row>
    <row r="215" ht="15" customHeight="1">
      <c r="B215" s="343"/>
      <c r="C215" s="311"/>
      <c r="D215" s="311"/>
      <c r="E215" s="311"/>
      <c r="F215" s="304">
        <v>2</v>
      </c>
      <c r="G215" s="289"/>
      <c r="H215" s="330" t="s">
        <v>1255</v>
      </c>
      <c r="I215" s="330"/>
      <c r="J215" s="330"/>
      <c r="K215" s="344"/>
    </row>
    <row r="216" ht="15" customHeight="1">
      <c r="B216" s="343"/>
      <c r="C216" s="311"/>
      <c r="D216" s="311"/>
      <c r="E216" s="311"/>
      <c r="F216" s="304">
        <v>3</v>
      </c>
      <c r="G216" s="289"/>
      <c r="H216" s="330" t="s">
        <v>1256</v>
      </c>
      <c r="I216" s="330"/>
      <c r="J216" s="330"/>
      <c r="K216" s="344"/>
    </row>
    <row r="217" ht="15" customHeight="1">
      <c r="B217" s="343"/>
      <c r="C217" s="311"/>
      <c r="D217" s="311"/>
      <c r="E217" s="311"/>
      <c r="F217" s="304">
        <v>4</v>
      </c>
      <c r="G217" s="289"/>
      <c r="H217" s="330" t="s">
        <v>1257</v>
      </c>
      <c r="I217" s="330"/>
      <c r="J217" s="330"/>
      <c r="K217" s="344"/>
    </row>
    <row r="218" ht="12.75" customHeight="1">
      <c r="B218" s="347"/>
      <c r="C218" s="348"/>
      <c r="D218" s="348"/>
      <c r="E218" s="348"/>
      <c r="F218" s="348"/>
      <c r="G218" s="348"/>
      <c r="H218" s="348"/>
      <c r="I218" s="348"/>
      <c r="J218" s="348"/>
      <c r="K218" s="349"/>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DESKTOP-GQL5SSP\pc</dc:creator>
  <cp:lastModifiedBy>DESKTOP-GQL5SSP\pc</cp:lastModifiedBy>
  <dcterms:created xsi:type="dcterms:W3CDTF">2019-06-27T06:41:11Z</dcterms:created>
  <dcterms:modified xsi:type="dcterms:W3CDTF">2019-06-27T06:41:14Z</dcterms:modified>
</cp:coreProperties>
</file>